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様式6-1　施設別見積内訳書" sheetId="2" r:id="rId1"/>
    <sheet name="様式6-2　社内資料施設給食数" sheetId="3" r:id="rId2"/>
  </sheets>
  <definedNames>
    <definedName name="_xlnm.Print_Area" localSheetId="0">'様式6-1　施設別見積内訳書'!$A$2:$M$22</definedName>
    <definedName name="_xlnm.Print_Area" localSheetId="1">'様式6-2　社内資料施設給食数'!$A$1:$L$63</definedName>
  </definedNames>
  <calcPr calcId="152511" calcMode="manual"/>
</workbook>
</file>

<file path=xl/calcChain.xml><?xml version="1.0" encoding="utf-8"?>
<calcChain xmlns="http://schemas.openxmlformats.org/spreadsheetml/2006/main">
  <c r="I3" i="3" l="1"/>
  <c r="I5" i="3"/>
  <c r="J5" i="3" s="1"/>
  <c r="I6" i="3"/>
  <c r="I7" i="3"/>
  <c r="K7" i="3" s="1"/>
  <c r="J7" i="3"/>
  <c r="C8" i="3"/>
  <c r="D8" i="3"/>
  <c r="E8" i="3"/>
  <c r="F8" i="3"/>
  <c r="G8" i="3"/>
  <c r="H8" i="3"/>
  <c r="I8" i="3"/>
  <c r="K8" i="3" s="1"/>
  <c r="I9" i="3"/>
  <c r="K9" i="3" s="1"/>
  <c r="J9" i="3"/>
  <c r="I10" i="3"/>
  <c r="J10" i="3"/>
  <c r="K10" i="3"/>
  <c r="I11" i="3"/>
  <c r="J11" i="3" s="1"/>
  <c r="C12" i="3"/>
  <c r="D12" i="3"/>
  <c r="E12" i="3"/>
  <c r="F12" i="3"/>
  <c r="G12" i="3"/>
  <c r="H12" i="3"/>
  <c r="C13" i="3"/>
  <c r="D13" i="3"/>
  <c r="E13" i="3"/>
  <c r="F13" i="3"/>
  <c r="F16" i="3" s="1"/>
  <c r="G13" i="3"/>
  <c r="H13" i="3"/>
  <c r="I13" i="3"/>
  <c r="K13" i="3" s="1"/>
  <c r="L13" i="3" s="1"/>
  <c r="J13" i="3"/>
  <c r="C14" i="3"/>
  <c r="D14" i="3"/>
  <c r="E14" i="3"/>
  <c r="F14" i="3"/>
  <c r="G14" i="3"/>
  <c r="H14" i="3"/>
  <c r="C15" i="3"/>
  <c r="D15" i="3"/>
  <c r="D16" i="3" s="1"/>
  <c r="D63" i="3" s="1"/>
  <c r="E15" i="3"/>
  <c r="F15" i="3"/>
  <c r="G15" i="3"/>
  <c r="H15" i="3"/>
  <c r="H16" i="3" s="1"/>
  <c r="H63" i="3" s="1"/>
  <c r="E16" i="3"/>
  <c r="C19" i="3"/>
  <c r="D19" i="3"/>
  <c r="E19" i="3"/>
  <c r="F19" i="3"/>
  <c r="G19" i="3"/>
  <c r="H19" i="3"/>
  <c r="I20" i="3"/>
  <c r="K20" i="3" s="1"/>
  <c r="J20" i="3"/>
  <c r="I21" i="3"/>
  <c r="J21" i="3"/>
  <c r="K21" i="3"/>
  <c r="I22" i="3"/>
  <c r="J22" i="3" s="1"/>
  <c r="C23" i="3"/>
  <c r="D23" i="3"/>
  <c r="E23" i="3"/>
  <c r="F23" i="3"/>
  <c r="G23" i="3"/>
  <c r="H23" i="3"/>
  <c r="I24" i="3"/>
  <c r="J24" i="3" s="1"/>
  <c r="I25" i="3"/>
  <c r="I26" i="3"/>
  <c r="K26" i="3" s="1"/>
  <c r="J26" i="3"/>
  <c r="C27" i="3"/>
  <c r="D27" i="3"/>
  <c r="E27" i="3"/>
  <c r="F27" i="3"/>
  <c r="G27" i="3"/>
  <c r="H27" i="3"/>
  <c r="I27" i="3"/>
  <c r="K27" i="3" s="1"/>
  <c r="I28" i="3"/>
  <c r="K28" i="3" s="1"/>
  <c r="J28" i="3"/>
  <c r="I29" i="3"/>
  <c r="J29" i="3"/>
  <c r="K29" i="3"/>
  <c r="I30" i="3"/>
  <c r="J30" i="3" s="1"/>
  <c r="C31" i="3"/>
  <c r="D31" i="3"/>
  <c r="E31" i="3"/>
  <c r="F31" i="3"/>
  <c r="G31" i="3"/>
  <c r="H31" i="3"/>
  <c r="C32" i="3"/>
  <c r="D32" i="3"/>
  <c r="E32" i="3"/>
  <c r="F32" i="3"/>
  <c r="I32" i="3" s="1"/>
  <c r="G32" i="3"/>
  <c r="H32" i="3"/>
  <c r="J32" i="3"/>
  <c r="C33" i="3"/>
  <c r="D33" i="3"/>
  <c r="E33" i="3"/>
  <c r="F33" i="3"/>
  <c r="G33" i="3"/>
  <c r="H33" i="3"/>
  <c r="C34" i="3"/>
  <c r="D34" i="3"/>
  <c r="E34" i="3"/>
  <c r="F34" i="3"/>
  <c r="G34" i="3"/>
  <c r="H34" i="3"/>
  <c r="D35" i="3"/>
  <c r="E35" i="3"/>
  <c r="F35" i="3"/>
  <c r="H35" i="3"/>
  <c r="C38" i="3"/>
  <c r="D38" i="3"/>
  <c r="E38" i="3"/>
  <c r="F38" i="3"/>
  <c r="G38" i="3"/>
  <c r="H38" i="3"/>
  <c r="I39" i="3"/>
  <c r="I42" i="3" s="1"/>
  <c r="K42" i="3" s="1"/>
  <c r="J39" i="3"/>
  <c r="J42" i="3" s="1"/>
  <c r="I40" i="3"/>
  <c r="J40" i="3"/>
  <c r="K40" i="3"/>
  <c r="I41" i="3"/>
  <c r="J41" i="3" s="1"/>
  <c r="C42" i="3"/>
  <c r="D42" i="3"/>
  <c r="E42" i="3"/>
  <c r="F42" i="3"/>
  <c r="G42" i="3"/>
  <c r="H42" i="3"/>
  <c r="I43" i="3"/>
  <c r="J43" i="3" s="1"/>
  <c r="I44" i="3"/>
  <c r="I46" i="3" s="1"/>
  <c r="K46" i="3" s="1"/>
  <c r="I45" i="3"/>
  <c r="J45" i="3"/>
  <c r="C46" i="3"/>
  <c r="D46" i="3"/>
  <c r="E46" i="3"/>
  <c r="F46" i="3"/>
  <c r="G46" i="3"/>
  <c r="H46" i="3"/>
  <c r="I47" i="3"/>
  <c r="I50" i="3" s="1"/>
  <c r="J47" i="3"/>
  <c r="I48" i="3"/>
  <c r="J48" i="3"/>
  <c r="K48" i="3"/>
  <c r="I49" i="3"/>
  <c r="J49" i="3" s="1"/>
  <c r="C50" i="3"/>
  <c r="D50" i="3"/>
  <c r="E50" i="3"/>
  <c r="F50" i="3"/>
  <c r="G50" i="3"/>
  <c r="H50" i="3"/>
  <c r="K50" i="3"/>
  <c r="C51" i="3"/>
  <c r="I51" i="3" s="1"/>
  <c r="K51" i="3" s="1"/>
  <c r="L51" i="3" s="1"/>
  <c r="D51" i="3"/>
  <c r="E51" i="3"/>
  <c r="F51" i="3"/>
  <c r="F60" i="3" s="1"/>
  <c r="G51" i="3"/>
  <c r="H51" i="3"/>
  <c r="C52" i="3"/>
  <c r="I52" i="3" s="1"/>
  <c r="J52" i="3" s="1"/>
  <c r="M52" i="3" s="1"/>
  <c r="D52" i="3"/>
  <c r="E52" i="3"/>
  <c r="F52" i="3"/>
  <c r="G52" i="3"/>
  <c r="H52" i="3"/>
  <c r="C53" i="3"/>
  <c r="D53" i="3"/>
  <c r="E53" i="3"/>
  <c r="F53" i="3"/>
  <c r="G53" i="3"/>
  <c r="H53" i="3"/>
  <c r="D54" i="3"/>
  <c r="E54" i="3"/>
  <c r="F54" i="3"/>
  <c r="H54" i="3"/>
  <c r="C60" i="3"/>
  <c r="D60" i="3"/>
  <c r="E60" i="3"/>
  <c r="G60" i="3"/>
  <c r="H60" i="3"/>
  <c r="C61" i="3"/>
  <c r="D61" i="3"/>
  <c r="E61" i="3"/>
  <c r="F61" i="3"/>
  <c r="G61" i="3"/>
  <c r="H61" i="3"/>
  <c r="C62" i="3"/>
  <c r="D62" i="3"/>
  <c r="E62" i="3"/>
  <c r="F62" i="3"/>
  <c r="G62" i="3"/>
  <c r="H62" i="3"/>
  <c r="E63" i="3"/>
  <c r="F63" i="3"/>
  <c r="F5" i="2"/>
  <c r="I5" i="2"/>
  <c r="G8" i="2" s="1"/>
  <c r="G9" i="2" s="1"/>
  <c r="G13" i="2" s="1"/>
  <c r="L5" i="2"/>
  <c r="F6" i="2"/>
  <c r="D8" i="2" s="1"/>
  <c r="D9" i="2" s="1"/>
  <c r="D13" i="2" s="1"/>
  <c r="I6" i="2"/>
  <c r="L6" i="2"/>
  <c r="F7" i="2"/>
  <c r="I7" i="2"/>
  <c r="L7" i="2"/>
  <c r="J8" i="2"/>
  <c r="J9" i="2" s="1"/>
  <c r="J13" i="2" s="1"/>
  <c r="D10" i="2"/>
  <c r="G10" i="2"/>
  <c r="J10" i="2"/>
  <c r="J50" i="3" l="1"/>
  <c r="M32" i="3"/>
  <c r="J25" i="3"/>
  <c r="K25" i="3"/>
  <c r="C35" i="3"/>
  <c r="J6" i="3"/>
  <c r="J14" i="3" s="1"/>
  <c r="M14" i="3" s="1"/>
  <c r="K6" i="3"/>
  <c r="I14" i="3"/>
  <c r="J51" i="3"/>
  <c r="M51" i="3" s="1"/>
  <c r="J31" i="3"/>
  <c r="J27" i="3"/>
  <c r="J23" i="3"/>
  <c r="G16" i="3"/>
  <c r="C16" i="3"/>
  <c r="C63" i="3" s="1"/>
  <c r="J12" i="3"/>
  <c r="L60" i="3"/>
  <c r="I53" i="3"/>
  <c r="G35" i="3"/>
  <c r="K52" i="3"/>
  <c r="L52" i="3" s="1"/>
  <c r="J44" i="3"/>
  <c r="J46" i="3" s="1"/>
  <c r="K44" i="3"/>
  <c r="G54" i="3"/>
  <c r="C54" i="3"/>
  <c r="I34" i="3"/>
  <c r="I33" i="3"/>
  <c r="K32" i="3"/>
  <c r="L32" i="3" s="1"/>
  <c r="I60" i="3"/>
  <c r="M13" i="3"/>
  <c r="J15" i="3"/>
  <c r="M15" i="3" s="1"/>
  <c r="K39" i="3"/>
  <c r="K45" i="3"/>
  <c r="K47" i="3"/>
  <c r="K5" i="3"/>
  <c r="K11" i="3"/>
  <c r="K22" i="3"/>
  <c r="K24" i="3"/>
  <c r="K30" i="3"/>
  <c r="K49" i="3"/>
  <c r="K43" i="3"/>
  <c r="K41" i="3"/>
  <c r="I31" i="3"/>
  <c r="K31" i="3" s="1"/>
  <c r="I23" i="3"/>
  <c r="K23" i="3" s="1"/>
  <c r="I12" i="3"/>
  <c r="K12" i="3" s="1"/>
  <c r="I15" i="3"/>
  <c r="M60" i="3" l="1"/>
  <c r="M16" i="3"/>
  <c r="J33" i="3"/>
  <c r="K33" i="3"/>
  <c r="L33" i="3" s="1"/>
  <c r="I35" i="3"/>
  <c r="K35" i="3" s="1"/>
  <c r="J16" i="3"/>
  <c r="D16" i="2" s="1"/>
  <c r="D17" i="2" s="1"/>
  <c r="J34" i="3"/>
  <c r="M34" i="3" s="1"/>
  <c r="K34" i="3"/>
  <c r="L34" i="3" s="1"/>
  <c r="L35" i="3" s="1"/>
  <c r="G63" i="3"/>
  <c r="K15" i="3"/>
  <c r="L15" i="3" s="1"/>
  <c r="I62" i="3"/>
  <c r="J60" i="3"/>
  <c r="K60" i="3"/>
  <c r="J53" i="3"/>
  <c r="M53" i="3" s="1"/>
  <c r="M54" i="3" s="1"/>
  <c r="K53" i="3"/>
  <c r="L53" i="3" s="1"/>
  <c r="L54" i="3" s="1"/>
  <c r="J8" i="3"/>
  <c r="I61" i="3"/>
  <c r="I16" i="3"/>
  <c r="K14" i="3"/>
  <c r="L14" i="3" s="1"/>
  <c r="M62" i="3"/>
  <c r="I54" i="3"/>
  <c r="M33" i="3" l="1"/>
  <c r="J35" i="3"/>
  <c r="G16" i="2" s="1"/>
  <c r="G17" i="2" s="1"/>
  <c r="L61" i="3"/>
  <c r="L16" i="3"/>
  <c r="L63" i="3" s="1"/>
  <c r="J62" i="3"/>
  <c r="K62" i="3"/>
  <c r="J54" i="3"/>
  <c r="J16" i="2" s="1"/>
  <c r="J17" i="2" s="1"/>
  <c r="K54" i="3"/>
  <c r="K16" i="3"/>
  <c r="I63" i="3"/>
  <c r="L62" i="3"/>
  <c r="J61" i="3"/>
  <c r="K61" i="3"/>
  <c r="K63" i="3" l="1"/>
  <c r="J63" i="3"/>
  <c r="M61" i="3"/>
  <c r="M35" i="3"/>
  <c r="M63" i="3" s="1"/>
</calcChain>
</file>

<file path=xl/sharedStrings.xml><?xml version="1.0" encoding="utf-8"?>
<sst xmlns="http://schemas.openxmlformats.org/spreadsheetml/2006/main" count="142" uniqueCount="60">
  <si>
    <t>「1食当たり単価×月間食数」で算出した金額を月間管理費欄に記載する。</t>
    <rPh sb="2" eb="3">
      <t>ショク</t>
    </rPh>
    <rPh sb="3" eb="4">
      <t>ア</t>
    </rPh>
    <rPh sb="6" eb="8">
      <t>タンカ</t>
    </rPh>
    <rPh sb="9" eb="11">
      <t>ゲッカン</t>
    </rPh>
    <rPh sb="11" eb="12">
      <t>ショク</t>
    </rPh>
    <rPh sb="12" eb="13">
      <t>スウ</t>
    </rPh>
    <rPh sb="15" eb="17">
      <t>サンシュツ</t>
    </rPh>
    <rPh sb="19" eb="21">
      <t>キンガク</t>
    </rPh>
    <rPh sb="22" eb="24">
      <t>ゲッカン</t>
    </rPh>
    <rPh sb="24" eb="27">
      <t>カンリヒ</t>
    </rPh>
    <rPh sb="27" eb="28">
      <t>ラン</t>
    </rPh>
    <rPh sb="29" eb="31">
      <t>キサイ</t>
    </rPh>
    <phoneticPr fontId="4"/>
  </si>
  <si>
    <t>月間管理費欄は、「食数に比例」する方法（→食数）、あるいは「毎月固定」とする方法（→固定）のどちらかを選び、設定基準欄に記載する。食数に比例する場合は</t>
    <rPh sb="0" eb="2">
      <t>ゲッカン</t>
    </rPh>
    <rPh sb="2" eb="4">
      <t>カンリ</t>
    </rPh>
    <rPh sb="4" eb="5">
      <t>ヒ</t>
    </rPh>
    <rPh sb="5" eb="6">
      <t>ラン</t>
    </rPh>
    <rPh sb="9" eb="10">
      <t>ショク</t>
    </rPh>
    <rPh sb="10" eb="11">
      <t>スウ</t>
    </rPh>
    <rPh sb="12" eb="14">
      <t>ヒレイ</t>
    </rPh>
    <rPh sb="17" eb="19">
      <t>ホウホウ</t>
    </rPh>
    <rPh sb="21" eb="22">
      <t>ショク</t>
    </rPh>
    <rPh sb="22" eb="23">
      <t>スウ</t>
    </rPh>
    <rPh sb="30" eb="32">
      <t>マイツキ</t>
    </rPh>
    <rPh sb="32" eb="34">
      <t>コテイ</t>
    </rPh>
    <rPh sb="38" eb="40">
      <t>ホウホウ</t>
    </rPh>
    <rPh sb="42" eb="44">
      <t>コテイ</t>
    </rPh>
    <rPh sb="51" eb="52">
      <t>エラ</t>
    </rPh>
    <rPh sb="54" eb="56">
      <t>セッテイ</t>
    </rPh>
    <rPh sb="56" eb="58">
      <t>キジュン</t>
    </rPh>
    <rPh sb="58" eb="59">
      <t>ラン</t>
    </rPh>
    <rPh sb="60" eb="62">
      <t>キサイ</t>
    </rPh>
    <rPh sb="65" eb="66">
      <t>ショク</t>
    </rPh>
    <rPh sb="66" eb="67">
      <t>スウ</t>
    </rPh>
    <rPh sb="68" eb="70">
      <t>ヒレイ</t>
    </rPh>
    <rPh sb="72" eb="74">
      <t>バアイ</t>
    </rPh>
    <phoneticPr fontId="4"/>
  </si>
  <si>
    <t>　※3</t>
    <phoneticPr fontId="4"/>
  </si>
  <si>
    <t>朝食、昼食、夕食の各単価の単純計を記載する。　</t>
    <rPh sb="0" eb="2">
      <t>チョウショク</t>
    </rPh>
    <rPh sb="3" eb="5">
      <t>チュウショク</t>
    </rPh>
    <rPh sb="6" eb="8">
      <t>ユウショク</t>
    </rPh>
    <rPh sb="9" eb="10">
      <t>カク</t>
    </rPh>
    <rPh sb="10" eb="12">
      <t>タンカ</t>
    </rPh>
    <rPh sb="13" eb="15">
      <t>タンジュン</t>
    </rPh>
    <rPh sb="15" eb="16">
      <t>ケイ</t>
    </rPh>
    <rPh sb="17" eb="19">
      <t>キサイ</t>
    </rPh>
    <phoneticPr fontId="4"/>
  </si>
  <si>
    <t>　※2</t>
    <phoneticPr fontId="4"/>
  </si>
  <si>
    <t>月間食材費は、別紙「給食業務委託業者の選定に係る実施要領」についている各施設一覧表の食数をもとに作成すること。なお、１カ月は３０日として算出すること。</t>
    <rPh sb="0" eb="1">
      <t>ツキ</t>
    </rPh>
    <rPh sb="1" eb="2">
      <t>カン</t>
    </rPh>
    <rPh sb="2" eb="4">
      <t>ショクザイ</t>
    </rPh>
    <rPh sb="4" eb="5">
      <t>ヒ</t>
    </rPh>
    <rPh sb="7" eb="9">
      <t>ベッシ</t>
    </rPh>
    <rPh sb="10" eb="12">
      <t>キュウショク</t>
    </rPh>
    <rPh sb="12" eb="14">
      <t>ギョウム</t>
    </rPh>
    <rPh sb="14" eb="16">
      <t>イタク</t>
    </rPh>
    <rPh sb="16" eb="18">
      <t>ギョウシャ</t>
    </rPh>
    <rPh sb="19" eb="21">
      <t>センテイ</t>
    </rPh>
    <rPh sb="22" eb="23">
      <t>カカ</t>
    </rPh>
    <rPh sb="24" eb="26">
      <t>ジッシ</t>
    </rPh>
    <rPh sb="26" eb="28">
      <t>ヨウリョウ</t>
    </rPh>
    <rPh sb="35" eb="38">
      <t>カクシセツ</t>
    </rPh>
    <rPh sb="38" eb="40">
      <t>イチラン</t>
    </rPh>
    <rPh sb="40" eb="41">
      <t>ヒョウ</t>
    </rPh>
    <rPh sb="42" eb="43">
      <t>ショク</t>
    </rPh>
    <rPh sb="43" eb="44">
      <t>スウ</t>
    </rPh>
    <rPh sb="48" eb="50">
      <t>サクセイ</t>
    </rPh>
    <phoneticPr fontId="4"/>
  </si>
  <si>
    <t>　※1</t>
    <phoneticPr fontId="4"/>
  </si>
  <si>
    <t>本表は一般食（常食）についてのみ記載する。</t>
  </si>
  <si>
    <r>
      <t>1日当たりの食事単価
　　</t>
    </r>
    <r>
      <rPr>
        <sz val="10"/>
        <rFont val="ＭＳ Ｐゴシック"/>
        <family val="3"/>
        <charset val="128"/>
      </rPr>
      <t>(月間総費用÷月間食数×３食)</t>
    </r>
    <rPh sb="0" eb="2">
      <t>イチニチ</t>
    </rPh>
    <rPh sb="2" eb="3">
      <t>ア</t>
    </rPh>
    <rPh sb="6" eb="8">
      <t>ショクジ</t>
    </rPh>
    <rPh sb="8" eb="10">
      <t>タンカ</t>
    </rPh>
    <rPh sb="14" eb="16">
      <t>ゲッカン</t>
    </rPh>
    <rPh sb="16" eb="19">
      <t>ソウヒヨウ</t>
    </rPh>
    <rPh sb="20" eb="22">
      <t>ゲッカン</t>
    </rPh>
    <rPh sb="22" eb="23">
      <t>ショク</t>
    </rPh>
    <rPh sb="23" eb="24">
      <t>スウ</t>
    </rPh>
    <rPh sb="26" eb="27">
      <t>ショク</t>
    </rPh>
    <phoneticPr fontId="4"/>
  </si>
  <si>
    <t>月間食数</t>
    <rPh sb="0" eb="2">
      <t>ゲッカン</t>
    </rPh>
    <rPh sb="2" eb="3">
      <t>ショク</t>
    </rPh>
    <rPh sb="3" eb="4">
      <t>スウ</t>
    </rPh>
    <phoneticPr fontId="4"/>
  </si>
  <si>
    <t>参考</t>
    <rPh sb="0" eb="2">
      <t>サンコウ</t>
    </rPh>
    <phoneticPr fontId="4"/>
  </si>
  <si>
    <t>Ⓔ月間食材費+Ⓕ月間管理費</t>
    <rPh sb="1" eb="3">
      <t>ゲッカン</t>
    </rPh>
    <rPh sb="3" eb="5">
      <t>ショクザイ</t>
    </rPh>
    <rPh sb="5" eb="6">
      <t>ヒ</t>
    </rPh>
    <rPh sb="8" eb="10">
      <t>ゲッカン</t>
    </rPh>
    <rPh sb="10" eb="12">
      <t>カンリ</t>
    </rPh>
    <rPh sb="12" eb="13">
      <t>ヒ</t>
    </rPh>
    <phoneticPr fontId="4"/>
  </si>
  <si>
    <t>総費用</t>
    <rPh sb="0" eb="1">
      <t>ソウ</t>
    </rPh>
    <rPh sb="1" eb="3">
      <t>ヒヨウ</t>
    </rPh>
    <phoneticPr fontId="4"/>
  </si>
  <si>
    <t>Ⓕ月間管理費</t>
    <rPh sb="1" eb="3">
      <t>ゲッカン</t>
    </rPh>
    <rPh sb="3" eb="5">
      <t>カンリ</t>
    </rPh>
    <rPh sb="5" eb="6">
      <t>ヒ</t>
    </rPh>
    <phoneticPr fontId="4"/>
  </si>
  <si>
    <t>食数比例　or　毎月固定</t>
    <rPh sb="0" eb="2">
      <t>ショクスウ</t>
    </rPh>
    <rPh sb="2" eb="4">
      <t>ヒレイ</t>
    </rPh>
    <rPh sb="8" eb="10">
      <t>マイツキ</t>
    </rPh>
    <rPh sb="10" eb="12">
      <t>コテイ</t>
    </rPh>
    <phoneticPr fontId="4"/>
  </si>
  <si>
    <t>管理費設定基準</t>
    <rPh sb="0" eb="2">
      <t>カンリ</t>
    </rPh>
    <rPh sb="2" eb="3">
      <t>ヒ</t>
    </rPh>
    <rPh sb="3" eb="5">
      <t>セッテイ</t>
    </rPh>
    <rPh sb="5" eb="7">
      <t>キジュン</t>
    </rPh>
    <phoneticPr fontId="4"/>
  </si>
  <si>
    <r>
      <t xml:space="preserve">月間管理費　　　　　　　　　　　　
</t>
    </r>
    <r>
      <rPr>
        <b/>
        <sz val="11"/>
        <rFont val="ＭＳ Ｐゴシック"/>
        <family val="3"/>
        <charset val="128"/>
      </rPr>
      <t>(※３)</t>
    </r>
    <rPh sb="0" eb="2">
      <t>ゲッカン</t>
    </rPh>
    <rPh sb="2" eb="4">
      <t>カンリ</t>
    </rPh>
    <rPh sb="4" eb="5">
      <t>ヒ</t>
    </rPh>
    <phoneticPr fontId="4"/>
  </si>
  <si>
    <t>管理費</t>
    <rPh sb="0" eb="2">
      <t>カンリ</t>
    </rPh>
    <rPh sb="2" eb="3">
      <t>ヒ</t>
    </rPh>
    <phoneticPr fontId="4"/>
  </si>
  <si>
    <r>
      <t>１人１日当たりの食材費</t>
    </r>
    <r>
      <rPr>
        <b/>
        <sz val="11"/>
        <color indexed="23"/>
        <rFont val="ＭＳ Ｐゴシック"/>
        <family val="3"/>
        <charset val="128"/>
      </rPr>
      <t>(※２)</t>
    </r>
    <rPh sb="1" eb="2">
      <t>ニン</t>
    </rPh>
    <rPh sb="3" eb="4">
      <t>ニチ</t>
    </rPh>
    <rPh sb="4" eb="5">
      <t>ア</t>
    </rPh>
    <rPh sb="8" eb="10">
      <t>ショクザイ</t>
    </rPh>
    <rPh sb="10" eb="11">
      <t>ヒ</t>
    </rPh>
    <phoneticPr fontId="4"/>
  </si>
  <si>
    <r>
      <t>月間食材費
(Ⓔ＝Ⓓ×３０日(</t>
    </r>
    <r>
      <rPr>
        <b/>
        <sz val="11"/>
        <rFont val="ＭＳ Ｐゴシック"/>
        <family val="3"/>
        <charset val="128"/>
      </rPr>
      <t>※１</t>
    </r>
    <r>
      <rPr>
        <sz val="11"/>
        <rFont val="ＭＳ Ｐゴシック"/>
        <family val="3"/>
        <charset val="128"/>
      </rPr>
      <t>))</t>
    </r>
    <rPh sb="0" eb="2">
      <t>ゲッカン</t>
    </rPh>
    <rPh sb="2" eb="4">
      <t>ショクザイ</t>
    </rPh>
    <rPh sb="4" eb="5">
      <t>ヒ</t>
    </rPh>
    <rPh sb="13" eb="14">
      <t>ニチ</t>
    </rPh>
    <phoneticPr fontId="4"/>
  </si>
  <si>
    <t>食材費計
(Ⓓ=Ⓐ+Ⓑ+Ⓒ)</t>
    <rPh sb="0" eb="2">
      <t>ショクザイ</t>
    </rPh>
    <rPh sb="2" eb="3">
      <t>ヒ</t>
    </rPh>
    <rPh sb="3" eb="4">
      <t>ケイ</t>
    </rPh>
    <phoneticPr fontId="4"/>
  </si>
  <si>
    <t>Ⓒ夕食</t>
    <rPh sb="1" eb="3">
      <t>ユウショク</t>
    </rPh>
    <phoneticPr fontId="4"/>
  </si>
  <si>
    <t>Ⓑ昼食</t>
    <rPh sb="1" eb="3">
      <t>チュウショク</t>
    </rPh>
    <phoneticPr fontId="4"/>
  </si>
  <si>
    <t>Ⓐ朝食</t>
    <rPh sb="1" eb="3">
      <t>チョウショク</t>
    </rPh>
    <phoneticPr fontId="4"/>
  </si>
  <si>
    <t>金額</t>
    <rPh sb="0" eb="2">
      <t>キンガク</t>
    </rPh>
    <phoneticPr fontId="4"/>
  </si>
  <si>
    <t>食数</t>
    <rPh sb="0" eb="1">
      <t>ショク</t>
    </rPh>
    <rPh sb="1" eb="2">
      <t>スウ</t>
    </rPh>
    <phoneticPr fontId="4"/>
  </si>
  <si>
    <t>単価</t>
    <rPh sb="0" eb="2">
      <t>タンカ</t>
    </rPh>
    <phoneticPr fontId="4"/>
  </si>
  <si>
    <t>区分</t>
    <rPh sb="0" eb="2">
      <t>クブン</t>
    </rPh>
    <phoneticPr fontId="4"/>
  </si>
  <si>
    <t>１日当たりの食材費
(単価×食数＝金額)</t>
    <rPh sb="1" eb="2">
      <t>ニチ</t>
    </rPh>
    <rPh sb="2" eb="3">
      <t>ア</t>
    </rPh>
    <rPh sb="6" eb="8">
      <t>ショクザイ</t>
    </rPh>
    <rPh sb="8" eb="9">
      <t>ヒ</t>
    </rPh>
    <rPh sb="12" eb="14">
      <t>タンカ</t>
    </rPh>
    <rPh sb="15" eb="16">
      <t>ショク</t>
    </rPh>
    <rPh sb="16" eb="17">
      <t>スウ</t>
    </rPh>
    <rPh sb="18" eb="20">
      <t>キンガク</t>
    </rPh>
    <phoneticPr fontId="4"/>
  </si>
  <si>
    <t>食材費</t>
    <rPh sb="0" eb="2">
      <t>ショクザイ</t>
    </rPh>
    <rPh sb="2" eb="3">
      <t>ヒ</t>
    </rPh>
    <phoneticPr fontId="4"/>
  </si>
  <si>
    <t>新橋はつらつ太陽</t>
    <rPh sb="0" eb="2">
      <t>シンバシ</t>
    </rPh>
    <rPh sb="6" eb="8">
      <t>タイヨウ</t>
    </rPh>
    <phoneticPr fontId="4"/>
  </si>
  <si>
    <t>新橋ばらの園</t>
    <rPh sb="0" eb="2">
      <t>シンバシ</t>
    </rPh>
    <rPh sb="5" eb="6">
      <t>ソノ</t>
    </rPh>
    <phoneticPr fontId="4"/>
  </si>
  <si>
    <t>新橋さくらの園</t>
    <rPh sb="0" eb="2">
      <t>シンバシ</t>
    </rPh>
    <rPh sb="6" eb="7">
      <t>ソノ</t>
    </rPh>
    <phoneticPr fontId="4"/>
  </si>
  <si>
    <t>施設名</t>
    <rPh sb="0" eb="2">
      <t>シセツ</t>
    </rPh>
    <rPh sb="2" eb="3">
      <t>メイ</t>
    </rPh>
    <phoneticPr fontId="4"/>
  </si>
  <si>
    <t>総合計</t>
    <rPh sb="0" eb="2">
      <t>ソウゴウ</t>
    </rPh>
    <rPh sb="2" eb="3">
      <t>ケイ</t>
    </rPh>
    <phoneticPr fontId="4"/>
  </si>
  <si>
    <t>障害者支援施設</t>
    <rPh sb="0" eb="3">
      <t>ショウガイシャ</t>
    </rPh>
    <rPh sb="3" eb="5">
      <t>シエン</t>
    </rPh>
    <rPh sb="5" eb="7">
      <t>シセツ</t>
    </rPh>
    <phoneticPr fontId="4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</si>
  <si>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4"/>
  </si>
  <si>
    <t>特別養護老人ホーム</t>
    <rPh sb="0" eb="6">
      <t>トクベツヨウゴロウジン</t>
    </rPh>
    <phoneticPr fontId="4"/>
  </si>
  <si>
    <t>施設種別</t>
    <rPh sb="0" eb="2">
      <t>シセツ</t>
    </rPh>
    <rPh sb="2" eb="4">
      <t>シュベツ</t>
    </rPh>
    <phoneticPr fontId="4"/>
  </si>
  <si>
    <t>(金額単位：円)</t>
    <rPh sb="1" eb="3">
      <t>キンガク</t>
    </rPh>
    <rPh sb="3" eb="5">
      <t>タンイ</t>
    </rPh>
    <rPh sb="6" eb="7">
      <t>エン</t>
    </rPh>
    <phoneticPr fontId="4"/>
  </si>
  <si>
    <t>計</t>
    <rPh sb="0" eb="1">
      <t>ケイ</t>
    </rPh>
    <phoneticPr fontId="4"/>
  </si>
  <si>
    <t>夜</t>
    <rPh sb="0" eb="1">
      <t>ヨル</t>
    </rPh>
    <phoneticPr fontId="4"/>
  </si>
  <si>
    <t>昼</t>
    <rPh sb="0" eb="1">
      <t>ヒル</t>
    </rPh>
    <phoneticPr fontId="4"/>
  </si>
  <si>
    <t>朝</t>
    <rPh sb="0" eb="1">
      <t>アサ</t>
    </rPh>
    <phoneticPr fontId="4"/>
  </si>
  <si>
    <t>合計</t>
    <rPh sb="0" eb="2">
      <t>ゴウケイ</t>
    </rPh>
    <phoneticPr fontId="4"/>
  </si>
  <si>
    <t>仕様書記載</t>
    <rPh sb="0" eb="3">
      <t>シヨウショ</t>
    </rPh>
    <rPh sb="3" eb="5">
      <t>キサイ</t>
    </rPh>
    <phoneticPr fontId="4"/>
  </si>
  <si>
    <t>1日平均</t>
    <rPh sb="1" eb="2">
      <t>ニチ</t>
    </rPh>
    <rPh sb="2" eb="4">
      <t>ヘイキン</t>
    </rPh>
    <phoneticPr fontId="4"/>
  </si>
  <si>
    <t>月平均</t>
    <rPh sb="0" eb="1">
      <t>ツキ</t>
    </rPh>
    <rPh sb="1" eb="3">
      <t>ヘイキン</t>
    </rPh>
    <phoneticPr fontId="4"/>
  </si>
  <si>
    <t>項目</t>
    <rPh sb="0" eb="2">
      <t>コウモク</t>
    </rPh>
    <phoneticPr fontId="4"/>
  </si>
  <si>
    <t>「総合計」</t>
    <rPh sb="1" eb="3">
      <t>ソウゴウ</t>
    </rPh>
    <rPh sb="3" eb="4">
      <t>ケイ</t>
    </rPh>
    <phoneticPr fontId="4"/>
  </si>
  <si>
    <t>通所</t>
    <rPh sb="0" eb="2">
      <t>ツウショ</t>
    </rPh>
    <phoneticPr fontId="4"/>
  </si>
  <si>
    <t>(長期)</t>
    <rPh sb="1" eb="3">
      <t>チョウキ</t>
    </rPh>
    <phoneticPr fontId="4"/>
  </si>
  <si>
    <t>療養食</t>
    <rPh sb="0" eb="2">
      <t>リョウヨウ</t>
    </rPh>
    <rPh sb="2" eb="3">
      <t>ショク</t>
    </rPh>
    <phoneticPr fontId="4"/>
  </si>
  <si>
    <t>一般食</t>
    <rPh sb="0" eb="2">
      <t>イッパン</t>
    </rPh>
    <rPh sb="2" eb="3">
      <t>ショク</t>
    </rPh>
    <phoneticPr fontId="4"/>
  </si>
  <si>
    <t>(短期)</t>
    <rPh sb="1" eb="3">
      <t>タンキ</t>
    </rPh>
    <phoneticPr fontId="4"/>
  </si>
  <si>
    <t>新橋ばらの園</t>
    <rPh sb="0" eb="2">
      <t>シンバシ</t>
    </rPh>
    <rPh sb="5" eb="6">
      <t>ソノ</t>
    </rPh>
    <phoneticPr fontId="4"/>
  </si>
  <si>
    <t>経管食</t>
    <rPh sb="0" eb="2">
      <t>ケイカン</t>
    </rPh>
    <rPh sb="2" eb="3">
      <t>ショク</t>
    </rPh>
    <phoneticPr fontId="4"/>
  </si>
  <si>
    <t>2019.10</t>
    <phoneticPr fontId="4"/>
  </si>
  <si>
    <t>※検食、保存食は含めていない。</t>
    <rPh sb="1" eb="3">
      <t>ケンショク</t>
    </rPh>
    <rPh sb="4" eb="7">
      <t>ホゾンショク</t>
    </rPh>
    <rPh sb="8" eb="9">
      <t>フク</t>
    </rPh>
    <phoneticPr fontId="4"/>
  </si>
  <si>
    <t>【施設別給食数実績】</t>
    <rPh sb="1" eb="3">
      <t>シセツ</t>
    </rPh>
    <rPh sb="3" eb="4">
      <t>ベツ</t>
    </rPh>
    <rPh sb="4" eb="6">
      <t>キュウショク</t>
    </rPh>
    <rPh sb="6" eb="7">
      <t>スウ</t>
    </rPh>
    <rPh sb="7" eb="9">
      <t>ジッセキ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</si>
</sst>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_ "/>
  </numFmts>
  <fonts count="1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  <scheme val="minor"/>
    </font>
    <font>
      <b/>
      <sz val="11"/>
      <color indexed="23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mediumDashed">
        <color indexed="64"/>
      </top>
      <bottom/>
      <diagonal/>
    </border>
    <border>
      <left style="hair">
        <color indexed="64"/>
      </left>
      <right style="thin">
        <color indexed="64"/>
      </right>
      <top style="mediumDashed">
        <color indexed="64"/>
      </top>
      <bottom/>
      <diagonal/>
    </border>
    <border>
      <left style="hair">
        <color indexed="64"/>
      </left>
      <right style="hair">
        <color indexed="64"/>
      </right>
      <top style="mediumDashed">
        <color indexed="64"/>
      </top>
      <bottom/>
      <diagonal/>
    </border>
    <border>
      <left style="thin">
        <color indexed="64"/>
      </left>
      <right style="hair">
        <color indexed="64"/>
      </right>
      <top style="mediumDashed">
        <color indexed="64"/>
      </top>
      <bottom/>
      <diagonal/>
    </border>
    <border>
      <left style="hair">
        <color indexed="64"/>
      </left>
      <right/>
      <top style="mediumDash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143">
    <xf numFmtId="0" fontId="0" fillId="0" borderId="0" xfId="0"/>
    <xf numFmtId="0" fontId="2" fillId="0" borderId="0" xfId="1" applyFont="1" applyAlignment="1">
      <alignment vertical="center"/>
    </xf>
    <xf numFmtId="176" fontId="2" fillId="0" borderId="14" xfId="1" applyNumberFormat="1" applyFont="1" applyBorder="1" applyAlignment="1">
      <alignment vertical="center"/>
    </xf>
    <xf numFmtId="176" fontId="2" fillId="0" borderId="15" xfId="1" applyNumberFormat="1" applyFont="1" applyBorder="1" applyAlignment="1">
      <alignment horizontal="right" vertical="center"/>
    </xf>
    <xf numFmtId="176" fontId="2" fillId="0" borderId="16" xfId="1" applyNumberFormat="1" applyFont="1" applyBorder="1" applyAlignment="1">
      <alignment horizontal="right" vertical="center"/>
    </xf>
    <xf numFmtId="176" fontId="2" fillId="0" borderId="17" xfId="1" applyNumberFormat="1" applyFont="1" applyBorder="1" applyAlignment="1">
      <alignment horizontal="right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vertical="center" shrinkToFit="1"/>
    </xf>
    <xf numFmtId="176" fontId="2" fillId="0" borderId="19" xfId="1" applyNumberFormat="1" applyFont="1" applyBorder="1" applyAlignment="1">
      <alignment vertical="center"/>
    </xf>
    <xf numFmtId="176" fontId="2" fillId="0" borderId="20" xfId="1" applyNumberFormat="1" applyFont="1" applyBorder="1" applyAlignment="1">
      <alignment horizontal="right" vertical="center"/>
    </xf>
    <xf numFmtId="176" fontId="2" fillId="0" borderId="21" xfId="1" applyNumberFormat="1" applyFont="1" applyBorder="1" applyAlignment="1">
      <alignment horizontal="right" vertical="center"/>
    </xf>
    <xf numFmtId="176" fontId="2" fillId="0" borderId="13" xfId="1" applyNumberFormat="1" applyFont="1" applyBorder="1" applyAlignment="1">
      <alignment horizontal="right" vertical="center"/>
    </xf>
    <xf numFmtId="0" fontId="2" fillId="0" borderId="22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13" xfId="1" applyFont="1" applyBorder="1" applyAlignment="1">
      <alignment vertical="center" shrinkToFit="1"/>
    </xf>
    <xf numFmtId="176" fontId="2" fillId="0" borderId="23" xfId="1" applyNumberFormat="1" applyFont="1" applyBorder="1" applyAlignment="1">
      <alignment vertical="center"/>
    </xf>
    <xf numFmtId="0" fontId="2" fillId="0" borderId="28" xfId="1" applyFont="1" applyBorder="1" applyAlignment="1">
      <alignment vertical="center" shrinkToFit="1"/>
    </xf>
    <xf numFmtId="0" fontId="2" fillId="0" borderId="33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 wrapText="1"/>
    </xf>
    <xf numFmtId="177" fontId="2" fillId="0" borderId="35" xfId="1" applyNumberFormat="1" applyFont="1" applyBorder="1" applyAlignment="1">
      <alignment horizontal="right" vertical="center" shrinkToFit="1"/>
    </xf>
    <xf numFmtId="177" fontId="2" fillId="0" borderId="36" xfId="1" applyNumberFormat="1" applyFont="1" applyBorder="1" applyAlignment="1">
      <alignment horizontal="right" vertical="center" shrinkToFit="1"/>
    </xf>
    <xf numFmtId="177" fontId="2" fillId="0" borderId="37" xfId="1" applyNumberFormat="1" applyFont="1" applyBorder="1" applyAlignment="1">
      <alignment horizontal="right" vertical="center" shrinkToFit="1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shrinkToFit="1"/>
    </xf>
    <xf numFmtId="0" fontId="11" fillId="0" borderId="11" xfId="1" applyFont="1" applyBorder="1" applyAlignment="1">
      <alignment horizontal="center" vertical="center" shrinkToFit="1"/>
    </xf>
    <xf numFmtId="0" fontId="2" fillId="0" borderId="12" xfId="1" applyFont="1" applyBorder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38" fontId="1" fillId="0" borderId="0" xfId="1" applyNumberFormat="1" applyAlignment="1">
      <alignment vertical="center"/>
    </xf>
    <xf numFmtId="38" fontId="1" fillId="3" borderId="45" xfId="2" applyFont="1" applyFill="1" applyBorder="1" applyAlignment="1">
      <alignment horizontal="center" vertical="center"/>
    </xf>
    <xf numFmtId="38" fontId="1" fillId="3" borderId="46" xfId="1" applyNumberFormat="1" applyFill="1" applyBorder="1" applyAlignment="1">
      <alignment horizontal="center" vertical="center"/>
    </xf>
    <xf numFmtId="38" fontId="1" fillId="0" borderId="47" xfId="2" applyFont="1" applyBorder="1" applyAlignment="1">
      <alignment horizontal="center" vertical="center"/>
    </xf>
    <xf numFmtId="38" fontId="1" fillId="0" borderId="48" xfId="2" applyFont="1" applyBorder="1" applyAlignment="1">
      <alignment horizontal="center" vertical="center"/>
    </xf>
    <xf numFmtId="0" fontId="1" fillId="0" borderId="49" xfId="1" applyBorder="1" applyAlignment="1">
      <alignment horizontal="center" vertical="center"/>
    </xf>
    <xf numFmtId="0" fontId="1" fillId="0" borderId="50" xfId="1" applyBorder="1" applyAlignment="1">
      <alignment vertical="center"/>
    </xf>
    <xf numFmtId="38" fontId="1" fillId="3" borderId="51" xfId="1" applyNumberFormat="1" applyFill="1" applyBorder="1" applyAlignment="1">
      <alignment horizontal="center" vertical="center"/>
    </xf>
    <xf numFmtId="38" fontId="1" fillId="0" borderId="52" xfId="2" applyFont="1" applyBorder="1" applyAlignment="1">
      <alignment horizontal="center" vertical="center"/>
    </xf>
    <xf numFmtId="38" fontId="1" fillId="0" borderId="53" xfId="2" applyFont="1" applyBorder="1" applyAlignment="1">
      <alignment horizontal="center" vertical="center"/>
    </xf>
    <xf numFmtId="0" fontId="1" fillId="0" borderId="54" xfId="1" applyBorder="1" applyAlignment="1">
      <alignment horizontal="center" vertical="center"/>
    </xf>
    <xf numFmtId="0" fontId="1" fillId="0" borderId="55" xfId="1" applyBorder="1" applyAlignment="1">
      <alignment horizontal="center" vertical="center"/>
    </xf>
    <xf numFmtId="38" fontId="1" fillId="3" borderId="56" xfId="1" applyNumberFormat="1" applyFill="1" applyBorder="1" applyAlignment="1">
      <alignment horizontal="center" vertical="center"/>
    </xf>
    <xf numFmtId="38" fontId="1" fillId="0" borderId="57" xfId="2" applyFont="1" applyBorder="1" applyAlignment="1">
      <alignment horizontal="center" vertical="center"/>
    </xf>
    <xf numFmtId="38" fontId="1" fillId="0" borderId="58" xfId="2" applyFont="1" applyBorder="1" applyAlignment="1">
      <alignment horizontal="center" vertical="center"/>
    </xf>
    <xf numFmtId="0" fontId="1" fillId="0" borderId="59" xfId="1" applyBorder="1" applyAlignment="1">
      <alignment horizontal="center" vertical="center"/>
    </xf>
    <xf numFmtId="0" fontId="1" fillId="0" borderId="60" xfId="1" applyBorder="1" applyAlignment="1">
      <alignment horizontal="center" vertical="center"/>
    </xf>
    <xf numFmtId="0" fontId="1" fillId="3" borderId="61" xfId="1" applyFill="1" applyBorder="1" applyAlignment="1">
      <alignment horizontal="center" vertical="center"/>
    </xf>
    <xf numFmtId="0" fontId="1" fillId="0" borderId="62" xfId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2" fontId="1" fillId="0" borderId="63" xfId="1" applyNumberFormat="1" applyBorder="1" applyAlignment="1">
      <alignment horizontal="center" vertical="center"/>
    </xf>
    <xf numFmtId="0" fontId="1" fillId="0" borderId="64" xfId="1" applyBorder="1" applyAlignment="1">
      <alignment vertical="center"/>
    </xf>
    <xf numFmtId="0" fontId="1" fillId="0" borderId="65" xfId="1" applyBorder="1" applyAlignment="1">
      <alignment horizontal="center" vertical="center"/>
    </xf>
    <xf numFmtId="38" fontId="1" fillId="0" borderId="66" xfId="2" applyFont="1" applyBorder="1" applyAlignment="1">
      <alignment horizontal="center" vertical="center"/>
    </xf>
    <xf numFmtId="38" fontId="1" fillId="0" borderId="67" xfId="2" applyFont="1" applyBorder="1" applyAlignment="1">
      <alignment horizontal="center" vertical="center"/>
    </xf>
    <xf numFmtId="38" fontId="1" fillId="0" borderId="68" xfId="2" applyFont="1" applyBorder="1" applyAlignment="1">
      <alignment horizontal="center" vertical="center"/>
    </xf>
    <xf numFmtId="38" fontId="1" fillId="0" borderId="69" xfId="2" applyFont="1" applyBorder="1" applyAlignment="1">
      <alignment horizontal="center" vertical="center"/>
    </xf>
    <xf numFmtId="38" fontId="1" fillId="3" borderId="70" xfId="1" applyNumberFormat="1" applyFill="1" applyBorder="1" applyAlignment="1">
      <alignment horizontal="center" vertical="center"/>
    </xf>
    <xf numFmtId="38" fontId="1" fillId="0" borderId="71" xfId="2" applyFont="1" applyBorder="1" applyAlignment="1">
      <alignment horizontal="center" vertical="center"/>
    </xf>
    <xf numFmtId="38" fontId="1" fillId="0" borderId="72" xfId="2" applyFont="1" applyBorder="1" applyAlignment="1">
      <alignment horizontal="center" vertical="center"/>
    </xf>
    <xf numFmtId="0" fontId="1" fillId="0" borderId="73" xfId="1" applyBorder="1" applyAlignment="1">
      <alignment vertical="center"/>
    </xf>
    <xf numFmtId="38" fontId="1" fillId="0" borderId="73" xfId="2" applyFont="1" applyBorder="1" applyAlignment="1">
      <alignment horizontal="center" vertical="center"/>
    </xf>
    <xf numFmtId="38" fontId="1" fillId="0" borderId="74" xfId="2" applyFont="1" applyBorder="1" applyAlignment="1">
      <alignment horizontal="center" vertical="center"/>
    </xf>
    <xf numFmtId="38" fontId="1" fillId="0" borderId="75" xfId="2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55" xfId="1" applyBorder="1" applyAlignment="1">
      <alignment vertical="center"/>
    </xf>
    <xf numFmtId="0" fontId="1" fillId="0" borderId="51" xfId="1" applyBorder="1" applyAlignment="1">
      <alignment vertical="center"/>
    </xf>
    <xf numFmtId="38" fontId="1" fillId="0" borderId="51" xfId="2" applyFont="1" applyBorder="1" applyAlignment="1">
      <alignment horizontal="center" vertical="center"/>
    </xf>
    <xf numFmtId="0" fontId="1" fillId="0" borderId="70" xfId="1" applyBorder="1" applyAlignment="1">
      <alignment vertical="center"/>
    </xf>
    <xf numFmtId="38" fontId="1" fillId="0" borderId="70" xfId="2" applyFont="1" applyBorder="1" applyAlignment="1">
      <alignment horizontal="center" vertical="center"/>
    </xf>
    <xf numFmtId="0" fontId="1" fillId="0" borderId="46" xfId="1" applyBorder="1" applyAlignment="1">
      <alignment vertical="center"/>
    </xf>
    <xf numFmtId="38" fontId="1" fillId="0" borderId="46" xfId="2" applyFont="1" applyBorder="1" applyAlignment="1">
      <alignment horizontal="center" vertical="center"/>
    </xf>
    <xf numFmtId="0" fontId="1" fillId="0" borderId="76" xfId="1" applyBorder="1" applyAlignment="1">
      <alignment horizontal="center" vertical="center"/>
    </xf>
    <xf numFmtId="0" fontId="1" fillId="0" borderId="63" xfId="1" quotePrefix="1" applyBorder="1" applyAlignment="1">
      <alignment horizontal="center" vertical="center"/>
    </xf>
    <xf numFmtId="0" fontId="1" fillId="0" borderId="75" xfId="1" applyBorder="1" applyAlignment="1">
      <alignment horizontal="center" vertical="center"/>
    </xf>
    <xf numFmtId="0" fontId="12" fillId="0" borderId="0" xfId="1" applyFont="1" applyAlignment="1">
      <alignment vertical="center"/>
    </xf>
    <xf numFmtId="38" fontId="1" fillId="3" borderId="77" xfId="1" applyNumberFormat="1" applyFill="1" applyBorder="1" applyAlignment="1">
      <alignment horizontal="center" vertical="center"/>
    </xf>
    <xf numFmtId="38" fontId="1" fillId="3" borderId="78" xfId="1" applyNumberFormat="1" applyFill="1" applyBorder="1" applyAlignment="1">
      <alignment horizontal="center" vertical="center"/>
    </xf>
    <xf numFmtId="38" fontId="1" fillId="3" borderId="79" xfId="1" applyNumberFormat="1" applyFill="1" applyBorder="1" applyAlignment="1">
      <alignment horizontal="center" vertical="center"/>
    </xf>
    <xf numFmtId="0" fontId="1" fillId="3" borderId="80" xfId="1" applyFill="1" applyBorder="1" applyAlignment="1">
      <alignment horizontal="center" vertical="center"/>
    </xf>
    <xf numFmtId="38" fontId="1" fillId="3" borderId="81" xfId="2" applyFont="1" applyFill="1" applyBorder="1" applyAlignment="1">
      <alignment horizontal="center" vertical="center"/>
    </xf>
    <xf numFmtId="38" fontId="1" fillId="3" borderId="82" xfId="2" applyFont="1" applyFill="1" applyBorder="1" applyAlignment="1">
      <alignment horizontal="center" vertical="center"/>
    </xf>
    <xf numFmtId="0" fontId="1" fillId="0" borderId="0" xfId="1" applyFill="1" applyBorder="1" applyAlignment="1">
      <alignment vertical="center"/>
    </xf>
    <xf numFmtId="38" fontId="1" fillId="0" borderId="0" xfId="1" applyNumberFormat="1" applyFill="1" applyBorder="1" applyAlignment="1">
      <alignment vertical="center"/>
    </xf>
    <xf numFmtId="0" fontId="2" fillId="0" borderId="13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177" fontId="8" fillId="0" borderId="37" xfId="1" applyNumberFormat="1" applyFont="1" applyBorder="1" applyAlignment="1">
      <alignment horizontal="right" vertical="center" shrinkToFit="1"/>
    </xf>
    <xf numFmtId="177" fontId="8" fillId="0" borderId="36" xfId="1" applyNumberFormat="1" applyFont="1" applyBorder="1" applyAlignment="1">
      <alignment horizontal="right" vertical="center" shrinkToFit="1"/>
    </xf>
    <xf numFmtId="177" fontId="8" fillId="0" borderId="35" xfId="1" applyNumberFormat="1" applyFont="1" applyBorder="1" applyAlignment="1">
      <alignment horizontal="right" vertical="center" shrinkToFit="1"/>
    </xf>
    <xf numFmtId="0" fontId="2" fillId="0" borderId="37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shrinkToFit="1"/>
    </xf>
    <xf numFmtId="0" fontId="2" fillId="2" borderId="43" xfId="1" applyFont="1" applyFill="1" applyBorder="1" applyAlignment="1">
      <alignment horizontal="center" vertical="center"/>
    </xf>
    <xf numFmtId="0" fontId="2" fillId="2" borderId="42" xfId="1" applyFont="1" applyFill="1" applyBorder="1" applyAlignment="1">
      <alignment horizontal="center" vertical="center"/>
    </xf>
    <xf numFmtId="0" fontId="2" fillId="2" borderId="41" xfId="1" applyFont="1" applyFill="1" applyBorder="1" applyAlignment="1">
      <alignment horizontal="center" vertical="center"/>
    </xf>
    <xf numFmtId="0" fontId="2" fillId="2" borderId="4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176" fontId="2" fillId="0" borderId="32" xfId="1" applyNumberFormat="1" applyFont="1" applyBorder="1" applyAlignment="1">
      <alignment horizontal="right" vertical="center"/>
    </xf>
    <xf numFmtId="176" fontId="2" fillId="0" borderId="31" xfId="1" applyNumberFormat="1" applyFont="1" applyBorder="1" applyAlignment="1">
      <alignment horizontal="right" vertical="center"/>
    </xf>
    <xf numFmtId="176" fontId="2" fillId="0" borderId="30" xfId="1" applyNumberFormat="1" applyFont="1" applyBorder="1" applyAlignment="1">
      <alignment horizontal="right" vertical="center"/>
    </xf>
    <xf numFmtId="0" fontId="2" fillId="0" borderId="36" xfId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 shrinkToFit="1"/>
    </xf>
    <xf numFmtId="0" fontId="2" fillId="0" borderId="32" xfId="1" applyFont="1" applyBorder="1" applyAlignment="1">
      <alignment horizontal="center" vertical="center" shrinkToFit="1"/>
    </xf>
    <xf numFmtId="0" fontId="2" fillId="0" borderId="31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shrinkToFit="1"/>
    </xf>
    <xf numFmtId="0" fontId="2" fillId="2" borderId="4" xfId="1" applyFont="1" applyFill="1" applyBorder="1" applyAlignment="1">
      <alignment horizontal="center" vertical="center" shrinkToFit="1"/>
    </xf>
    <xf numFmtId="0" fontId="2" fillId="2" borderId="3" xfId="1" applyFont="1" applyFill="1" applyBorder="1" applyAlignment="1">
      <alignment horizontal="center" vertical="center" shrinkToFit="1"/>
    </xf>
    <xf numFmtId="0" fontId="2" fillId="0" borderId="25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shrinkToFit="1"/>
    </xf>
    <xf numFmtId="0" fontId="8" fillId="0" borderId="38" xfId="1" applyFont="1" applyBorder="1" applyAlignment="1">
      <alignment horizontal="center" vertical="center" shrinkToFit="1"/>
    </xf>
    <xf numFmtId="176" fontId="2" fillId="0" borderId="26" xfId="1" applyNumberFormat="1" applyFont="1" applyBorder="1" applyAlignment="1">
      <alignment horizontal="right" vertical="center"/>
    </xf>
    <xf numFmtId="176" fontId="2" fillId="0" borderId="25" xfId="1" applyNumberFormat="1" applyFont="1" applyBorder="1" applyAlignment="1">
      <alignment horizontal="right" vertical="center"/>
    </xf>
    <xf numFmtId="176" fontId="2" fillId="0" borderId="24" xfId="1" applyNumberFormat="1" applyFont="1" applyBorder="1" applyAlignment="1">
      <alignment horizontal="right" vertical="center"/>
    </xf>
    <xf numFmtId="177" fontId="2" fillId="0" borderId="37" xfId="1" applyNumberFormat="1" applyFont="1" applyBorder="1" applyAlignment="1">
      <alignment horizontal="right" vertical="center" shrinkToFit="1"/>
    </xf>
    <xf numFmtId="177" fontId="2" fillId="0" borderId="36" xfId="1" applyNumberFormat="1" applyFont="1" applyBorder="1" applyAlignment="1">
      <alignment horizontal="right" vertical="center" shrinkToFit="1"/>
    </xf>
    <xf numFmtId="177" fontId="2" fillId="0" borderId="35" xfId="1" applyNumberFormat="1" applyFont="1" applyBorder="1" applyAlignment="1">
      <alignment horizontal="right" vertical="center" shrinkToFit="1"/>
    </xf>
    <xf numFmtId="0" fontId="2" fillId="2" borderId="40" xfId="1" applyFont="1" applyFill="1" applyBorder="1" applyAlignment="1">
      <alignment horizontal="center" vertical="center" wrapText="1"/>
    </xf>
    <xf numFmtId="0" fontId="2" fillId="2" borderId="39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176" fontId="2" fillId="0" borderId="8" xfId="1" applyNumberFormat="1" applyFont="1" applyBorder="1" applyAlignment="1">
      <alignment horizontal="center" vertical="center"/>
    </xf>
    <xf numFmtId="176" fontId="2" fillId="0" borderId="2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right" vertical="center"/>
    </xf>
    <xf numFmtId="176" fontId="2" fillId="0" borderId="10" xfId="1" applyNumberFormat="1" applyFont="1" applyBorder="1" applyAlignment="1">
      <alignment horizontal="right" vertical="center"/>
    </xf>
    <xf numFmtId="176" fontId="2" fillId="0" borderId="9" xfId="1" applyNumberFormat="1" applyFont="1" applyBorder="1" applyAlignment="1">
      <alignment horizontal="right" vertical="center"/>
    </xf>
    <xf numFmtId="176" fontId="2" fillId="0" borderId="5" xfId="1" applyNumberFormat="1" applyFont="1" applyBorder="1" applyAlignment="1">
      <alignment horizontal="right" vertical="center"/>
    </xf>
    <xf numFmtId="176" fontId="2" fillId="0" borderId="4" xfId="1" applyNumberFormat="1" applyFont="1" applyBorder="1" applyAlignment="1">
      <alignment horizontal="right" vertical="center"/>
    </xf>
    <xf numFmtId="176" fontId="2" fillId="0" borderId="3" xfId="1" applyNumberFormat="1" applyFont="1" applyBorder="1" applyAlignment="1">
      <alignment horizontal="right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Layout" zoomScale="70" zoomScaleNormal="100" zoomScalePageLayoutView="70" workbookViewId="0">
      <selection activeCell="N6" sqref="N6"/>
    </sheetView>
  </sheetViews>
  <sheetFormatPr defaultRowHeight="33" customHeight="1" x14ac:dyDescent="0.15"/>
  <cols>
    <col min="1" max="1" width="6.875" style="1" customWidth="1"/>
    <col min="2" max="2" width="24.625" style="1" customWidth="1"/>
    <col min="3" max="3" width="15.125" style="1" customWidth="1"/>
    <col min="4" max="12" width="10.125" style="1" customWidth="1"/>
    <col min="13" max="13" width="22.375" style="1" customWidth="1"/>
    <col min="14" max="15" width="9.875" style="1" customWidth="1"/>
    <col min="16" max="16384" width="9" style="1"/>
  </cols>
  <sheetData>
    <row r="1" spans="1:13" ht="33" customHeight="1" x14ac:dyDescent="0.15">
      <c r="M1" s="28" t="s">
        <v>39</v>
      </c>
    </row>
    <row r="2" spans="1:13" ht="33" customHeight="1" x14ac:dyDescent="0.15">
      <c r="A2" s="93" t="s">
        <v>38</v>
      </c>
      <c r="B2" s="94"/>
      <c r="C2" s="96"/>
      <c r="D2" s="93" t="s">
        <v>37</v>
      </c>
      <c r="E2" s="94"/>
      <c r="F2" s="95"/>
      <c r="G2" s="93" t="s">
        <v>36</v>
      </c>
      <c r="H2" s="94"/>
      <c r="I2" s="95"/>
      <c r="J2" s="93" t="s">
        <v>35</v>
      </c>
      <c r="K2" s="94"/>
      <c r="L2" s="95"/>
      <c r="M2" s="128" t="s">
        <v>34</v>
      </c>
    </row>
    <row r="3" spans="1:13" ht="33" customHeight="1" x14ac:dyDescent="0.15">
      <c r="A3" s="97" t="s">
        <v>33</v>
      </c>
      <c r="B3" s="98"/>
      <c r="C3" s="99"/>
      <c r="D3" s="113" t="s">
        <v>32</v>
      </c>
      <c r="E3" s="114"/>
      <c r="F3" s="115"/>
      <c r="G3" s="113" t="s">
        <v>31</v>
      </c>
      <c r="H3" s="114"/>
      <c r="I3" s="115"/>
      <c r="J3" s="100" t="s">
        <v>30</v>
      </c>
      <c r="K3" s="101"/>
      <c r="L3" s="102"/>
      <c r="M3" s="129"/>
    </row>
    <row r="4" spans="1:13" ht="15" customHeight="1" x14ac:dyDescent="0.15">
      <c r="A4" s="111" t="s">
        <v>29</v>
      </c>
      <c r="B4" s="112" t="s">
        <v>28</v>
      </c>
      <c r="C4" s="27" t="s">
        <v>27</v>
      </c>
      <c r="D4" s="26" t="s">
        <v>26</v>
      </c>
      <c r="E4" s="25" t="s">
        <v>25</v>
      </c>
      <c r="F4" s="24" t="s">
        <v>24</v>
      </c>
      <c r="G4" s="26" t="s">
        <v>26</v>
      </c>
      <c r="H4" s="25" t="s">
        <v>25</v>
      </c>
      <c r="I4" s="24" t="s">
        <v>24</v>
      </c>
      <c r="J4" s="26" t="s">
        <v>26</v>
      </c>
      <c r="K4" s="25" t="s">
        <v>25</v>
      </c>
      <c r="L4" s="24" t="s">
        <v>24</v>
      </c>
      <c r="M4" s="130"/>
    </row>
    <row r="5" spans="1:13" ht="33" customHeight="1" x14ac:dyDescent="0.15">
      <c r="A5" s="108"/>
      <c r="B5" s="106"/>
      <c r="C5" s="19" t="s">
        <v>23</v>
      </c>
      <c r="D5" s="23"/>
      <c r="E5" s="22"/>
      <c r="F5" s="21">
        <f>D5*E5</f>
        <v>0</v>
      </c>
      <c r="G5" s="23"/>
      <c r="H5" s="22"/>
      <c r="I5" s="21">
        <f>G5*H5</f>
        <v>0</v>
      </c>
      <c r="J5" s="23"/>
      <c r="K5" s="22"/>
      <c r="L5" s="21">
        <f>J5*K5</f>
        <v>0</v>
      </c>
      <c r="M5" s="131"/>
    </row>
    <row r="6" spans="1:13" ht="33" customHeight="1" x14ac:dyDescent="0.15">
      <c r="A6" s="108"/>
      <c r="B6" s="106"/>
      <c r="C6" s="19" t="s">
        <v>22</v>
      </c>
      <c r="D6" s="23"/>
      <c r="E6" s="22"/>
      <c r="F6" s="21">
        <f>D6*E6</f>
        <v>0</v>
      </c>
      <c r="G6" s="23"/>
      <c r="H6" s="22"/>
      <c r="I6" s="21">
        <f>G6*H6</f>
        <v>0</v>
      </c>
      <c r="J6" s="23"/>
      <c r="K6" s="22"/>
      <c r="L6" s="21">
        <f>J6*K6</f>
        <v>0</v>
      </c>
      <c r="M6" s="131"/>
    </row>
    <row r="7" spans="1:13" ht="33" customHeight="1" x14ac:dyDescent="0.15">
      <c r="A7" s="108"/>
      <c r="B7" s="106"/>
      <c r="C7" s="19" t="s">
        <v>21</v>
      </c>
      <c r="D7" s="23"/>
      <c r="E7" s="22"/>
      <c r="F7" s="21">
        <f>D7*E7</f>
        <v>0</v>
      </c>
      <c r="G7" s="23"/>
      <c r="H7" s="22"/>
      <c r="I7" s="21">
        <f>G7*H7</f>
        <v>0</v>
      </c>
      <c r="J7" s="23"/>
      <c r="K7" s="22"/>
      <c r="L7" s="21">
        <f>J7*K7</f>
        <v>0</v>
      </c>
      <c r="M7" s="131"/>
    </row>
    <row r="8" spans="1:13" ht="33" customHeight="1" x14ac:dyDescent="0.15">
      <c r="A8" s="108"/>
      <c r="B8" s="106"/>
      <c r="C8" s="20" t="s">
        <v>20</v>
      </c>
      <c r="D8" s="125">
        <f>SUM(F5:F7)</f>
        <v>0</v>
      </c>
      <c r="E8" s="126"/>
      <c r="F8" s="127"/>
      <c r="G8" s="125">
        <f>SUM(I5:I7)</f>
        <v>0</v>
      </c>
      <c r="H8" s="126"/>
      <c r="I8" s="127"/>
      <c r="J8" s="125">
        <f>SUM(L5:L7)</f>
        <v>0</v>
      </c>
      <c r="K8" s="126"/>
      <c r="L8" s="127"/>
      <c r="M8" s="131"/>
    </row>
    <row r="9" spans="1:13" ht="33" customHeight="1" x14ac:dyDescent="0.15">
      <c r="A9" s="108"/>
      <c r="B9" s="106" t="s">
        <v>19</v>
      </c>
      <c r="C9" s="107"/>
      <c r="D9" s="125">
        <f>D8*30</f>
        <v>0</v>
      </c>
      <c r="E9" s="126"/>
      <c r="F9" s="127"/>
      <c r="G9" s="125">
        <f>G8*30</f>
        <v>0</v>
      </c>
      <c r="H9" s="126"/>
      <c r="I9" s="127"/>
      <c r="J9" s="125">
        <f>J8*30</f>
        <v>0</v>
      </c>
      <c r="K9" s="126"/>
      <c r="L9" s="127"/>
      <c r="M9" s="131"/>
    </row>
    <row r="10" spans="1:13" ht="33" customHeight="1" x14ac:dyDescent="0.15">
      <c r="A10" s="108"/>
      <c r="B10" s="120" t="s">
        <v>18</v>
      </c>
      <c r="C10" s="121"/>
      <c r="D10" s="86">
        <f>SUM(D5:D7)</f>
        <v>0</v>
      </c>
      <c r="E10" s="87"/>
      <c r="F10" s="88"/>
      <c r="G10" s="86">
        <f>SUM(G5:G7)</f>
        <v>0</v>
      </c>
      <c r="H10" s="87"/>
      <c r="I10" s="88"/>
      <c r="J10" s="86">
        <f>SUM(J5:J7)</f>
        <v>0</v>
      </c>
      <c r="K10" s="87"/>
      <c r="L10" s="88"/>
      <c r="M10" s="131"/>
    </row>
    <row r="11" spans="1:13" ht="33" customHeight="1" x14ac:dyDescent="0.15">
      <c r="A11" s="108" t="s">
        <v>17</v>
      </c>
      <c r="B11" s="106" t="s">
        <v>16</v>
      </c>
      <c r="C11" s="19" t="s">
        <v>15</v>
      </c>
      <c r="D11" s="89" t="s">
        <v>14</v>
      </c>
      <c r="E11" s="90"/>
      <c r="F11" s="91"/>
      <c r="G11" s="89" t="s">
        <v>14</v>
      </c>
      <c r="H11" s="90"/>
      <c r="I11" s="91"/>
      <c r="J11" s="89" t="s">
        <v>14</v>
      </c>
      <c r="K11" s="90"/>
      <c r="L11" s="91"/>
      <c r="M11" s="131"/>
    </row>
    <row r="12" spans="1:13" ht="33" customHeight="1" thickBot="1" x14ac:dyDescent="0.2">
      <c r="A12" s="109"/>
      <c r="B12" s="110"/>
      <c r="C12" s="18" t="s">
        <v>13</v>
      </c>
      <c r="D12" s="103"/>
      <c r="E12" s="104"/>
      <c r="F12" s="105"/>
      <c r="G12" s="103"/>
      <c r="H12" s="104"/>
      <c r="I12" s="105"/>
      <c r="J12" s="103"/>
      <c r="K12" s="104"/>
      <c r="L12" s="105"/>
      <c r="M12" s="132"/>
    </row>
    <row r="13" spans="1:13" ht="33" customHeight="1" thickBot="1" x14ac:dyDescent="0.2">
      <c r="A13" s="17" t="s">
        <v>12</v>
      </c>
      <c r="B13" s="116" t="s">
        <v>11</v>
      </c>
      <c r="C13" s="117"/>
      <c r="D13" s="122">
        <f>D9+D12</f>
        <v>0</v>
      </c>
      <c r="E13" s="123"/>
      <c r="F13" s="124"/>
      <c r="G13" s="122">
        <f>G9+G12</f>
        <v>0</v>
      </c>
      <c r="H13" s="123"/>
      <c r="I13" s="124"/>
      <c r="J13" s="122">
        <f>J9+J12</f>
        <v>0</v>
      </c>
      <c r="K13" s="123"/>
      <c r="L13" s="124"/>
      <c r="M13" s="16"/>
    </row>
    <row r="14" spans="1:13" ht="33" customHeight="1" thickBot="1" x14ac:dyDescent="0.2">
      <c r="A14" s="15"/>
      <c r="B14" s="14"/>
      <c r="C14" s="13"/>
      <c r="D14" s="12"/>
      <c r="E14" s="11"/>
      <c r="F14" s="10"/>
      <c r="G14" s="12"/>
      <c r="H14" s="11"/>
      <c r="I14" s="10"/>
      <c r="J14" s="12"/>
      <c r="K14" s="11"/>
      <c r="L14" s="10"/>
      <c r="M14" s="9"/>
    </row>
    <row r="15" spans="1:13" ht="12" customHeight="1" x14ac:dyDescent="0.15">
      <c r="A15" s="8"/>
      <c r="B15" s="7"/>
      <c r="C15" s="6"/>
      <c r="D15" s="5"/>
      <c r="E15" s="4"/>
      <c r="F15" s="3"/>
      <c r="G15" s="5"/>
      <c r="H15" s="4"/>
      <c r="I15" s="3"/>
      <c r="J15" s="5"/>
      <c r="K15" s="4"/>
      <c r="L15" s="3"/>
      <c r="M15" s="2"/>
    </row>
    <row r="16" spans="1:13" ht="33" customHeight="1" x14ac:dyDescent="0.15">
      <c r="A16" s="84" t="s">
        <v>10</v>
      </c>
      <c r="B16" s="135" t="s">
        <v>9</v>
      </c>
      <c r="C16" s="136"/>
      <c r="D16" s="137">
        <f>ROUND('様式6-2　社内資料施設給食数'!J16*1,-3)</f>
        <v>7000</v>
      </c>
      <c r="E16" s="138"/>
      <c r="F16" s="139"/>
      <c r="G16" s="137">
        <f>ROUND('様式6-2　社内資料施設給食数'!J35*1,-3)</f>
        <v>8000</v>
      </c>
      <c r="H16" s="138"/>
      <c r="I16" s="139"/>
      <c r="J16" s="137">
        <f>ROUND('様式6-2　社内資料施設給食数'!J54*1,-3)</f>
        <v>4000</v>
      </c>
      <c r="K16" s="138"/>
      <c r="L16" s="139"/>
      <c r="M16" s="133"/>
    </row>
    <row r="17" spans="1:13" ht="33" customHeight="1" x14ac:dyDescent="0.15">
      <c r="A17" s="85"/>
      <c r="B17" s="118" t="s">
        <v>8</v>
      </c>
      <c r="C17" s="119"/>
      <c r="D17" s="140">
        <f>D13/D16*3</f>
        <v>0</v>
      </c>
      <c r="E17" s="141"/>
      <c r="F17" s="142"/>
      <c r="G17" s="140">
        <f>G13/G16*3</f>
        <v>0</v>
      </c>
      <c r="H17" s="141"/>
      <c r="I17" s="142"/>
      <c r="J17" s="140">
        <f>J13/J16*3</f>
        <v>0</v>
      </c>
      <c r="K17" s="141"/>
      <c r="L17" s="142"/>
      <c r="M17" s="134"/>
    </row>
    <row r="18" spans="1:13" ht="33" customHeight="1" x14ac:dyDescent="0.15">
      <c r="A18" s="92" t="s">
        <v>7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</row>
    <row r="19" spans="1:13" ht="24.95" customHeight="1" x14ac:dyDescent="0.15">
      <c r="A19" s="1" t="s">
        <v>6</v>
      </c>
      <c r="B19" s="1" t="s">
        <v>5</v>
      </c>
    </row>
    <row r="20" spans="1:13" ht="24.95" customHeight="1" x14ac:dyDescent="0.15">
      <c r="A20" s="1" t="s">
        <v>4</v>
      </c>
      <c r="B20" s="1" t="s">
        <v>3</v>
      </c>
    </row>
    <row r="21" spans="1:13" ht="24.95" customHeight="1" x14ac:dyDescent="0.15">
      <c r="A21" s="1" t="s">
        <v>2</v>
      </c>
      <c r="B21" s="1" t="s">
        <v>1</v>
      </c>
    </row>
    <row r="22" spans="1:13" ht="24.95" customHeight="1" x14ac:dyDescent="0.15">
      <c r="B22" s="1" t="s">
        <v>0</v>
      </c>
    </row>
    <row r="23" spans="1:13" ht="24.95" customHeight="1" x14ac:dyDescent="0.15"/>
    <row r="24" spans="1:13" ht="24.95" customHeight="1" x14ac:dyDescent="0.15"/>
    <row r="25" spans="1:13" ht="24.95" customHeight="1" x14ac:dyDescent="0.15"/>
  </sheetData>
  <mergeCells count="46">
    <mergeCell ref="M16:M17"/>
    <mergeCell ref="B16:C16"/>
    <mergeCell ref="D16:F16"/>
    <mergeCell ref="G16:I16"/>
    <mergeCell ref="J16:L16"/>
    <mergeCell ref="J17:L17"/>
    <mergeCell ref="D17:F17"/>
    <mergeCell ref="G17:I17"/>
    <mergeCell ref="G9:I9"/>
    <mergeCell ref="G13:I13"/>
    <mergeCell ref="G3:I3"/>
    <mergeCell ref="G11:I11"/>
    <mergeCell ref="J13:L13"/>
    <mergeCell ref="G10:I10"/>
    <mergeCell ref="G8:I8"/>
    <mergeCell ref="M2:M3"/>
    <mergeCell ref="M4:M12"/>
    <mergeCell ref="J11:L11"/>
    <mergeCell ref="J8:L8"/>
    <mergeCell ref="J9:L9"/>
    <mergeCell ref="J12:L12"/>
    <mergeCell ref="B4:B8"/>
    <mergeCell ref="D3:F3"/>
    <mergeCell ref="D2:F2"/>
    <mergeCell ref="B13:C13"/>
    <mergeCell ref="B17:C17"/>
    <mergeCell ref="B10:C10"/>
    <mergeCell ref="D13:F13"/>
    <mergeCell ref="D8:F8"/>
    <mergeCell ref="D9:F9"/>
    <mergeCell ref="A16:A17"/>
    <mergeCell ref="D10:F10"/>
    <mergeCell ref="D11:F11"/>
    <mergeCell ref="A18:M18"/>
    <mergeCell ref="G2:I2"/>
    <mergeCell ref="J2:L2"/>
    <mergeCell ref="A2:C2"/>
    <mergeCell ref="A3:C3"/>
    <mergeCell ref="J3:L3"/>
    <mergeCell ref="D12:F12"/>
    <mergeCell ref="G12:I12"/>
    <mergeCell ref="J10:L10"/>
    <mergeCell ref="B9:C9"/>
    <mergeCell ref="A11:A12"/>
    <mergeCell ref="B11:B12"/>
    <mergeCell ref="A4:A10"/>
  </mergeCells>
  <phoneticPr fontId="3"/>
  <pageMargins left="0.23622047244094491" right="0.23622047244094491" top="0.74803149606299213" bottom="0.35433070866141736" header="0.31496062992125984" footer="0.31496062992125984"/>
  <pageSetup paperSize="9" scale="85" orientation="landscape" r:id="rId1"/>
  <headerFooter>
    <oddHeader>&amp;L様式６-１&amp;C&amp;"ＭＳ ゴシック,標準"&amp;16施設別見積書内訳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view="pageLayout" topLeftCell="A54" zoomScale="70" zoomScaleNormal="100" zoomScalePageLayoutView="70" workbookViewId="0">
      <selection activeCell="N6" sqref="N6"/>
    </sheetView>
  </sheetViews>
  <sheetFormatPr defaultRowHeight="13.5" x14ac:dyDescent="0.15"/>
  <cols>
    <col min="1" max="1" width="9" style="29"/>
    <col min="2" max="2" width="4.625" style="29" customWidth="1"/>
    <col min="3" max="11" width="9" style="29"/>
    <col min="12" max="12" width="11.625" style="29" customWidth="1"/>
    <col min="13" max="13" width="11" style="29" hidden="1" customWidth="1"/>
    <col min="14" max="16384" width="9" style="29"/>
  </cols>
  <sheetData>
    <row r="1" spans="1:13" x14ac:dyDescent="0.15">
      <c r="A1" s="29" t="s">
        <v>59</v>
      </c>
      <c r="D1" s="75" t="s">
        <v>58</v>
      </c>
    </row>
    <row r="3" spans="1:13" ht="14.25" thickBot="1" x14ac:dyDescent="0.2">
      <c r="A3" s="29" t="s">
        <v>32</v>
      </c>
      <c r="C3" s="74">
        <v>31</v>
      </c>
      <c r="D3" s="74">
        <v>30</v>
      </c>
      <c r="E3" s="74">
        <v>31</v>
      </c>
      <c r="F3" s="74">
        <v>31</v>
      </c>
      <c r="G3" s="74">
        <v>29</v>
      </c>
      <c r="H3" s="74">
        <v>31</v>
      </c>
      <c r="I3" s="74">
        <f>SUM(C3:H3)</f>
        <v>183</v>
      </c>
    </row>
    <row r="4" spans="1:13" ht="14.25" thickBot="1" x14ac:dyDescent="0.2">
      <c r="A4" s="52" t="s">
        <v>48</v>
      </c>
      <c r="B4" s="51"/>
      <c r="C4" s="73" t="s">
        <v>57</v>
      </c>
      <c r="D4" s="49">
        <v>2019.11</v>
      </c>
      <c r="E4" s="49">
        <v>2019.12</v>
      </c>
      <c r="F4" s="50">
        <v>2020.01</v>
      </c>
      <c r="G4" s="49">
        <v>2020.02</v>
      </c>
      <c r="H4" s="49">
        <v>2020.03</v>
      </c>
      <c r="I4" s="49" t="s">
        <v>44</v>
      </c>
      <c r="J4" s="49" t="s">
        <v>47</v>
      </c>
      <c r="K4" s="72" t="s">
        <v>46</v>
      </c>
      <c r="L4" s="47" t="s">
        <v>45</v>
      </c>
    </row>
    <row r="5" spans="1:13" x14ac:dyDescent="0.15">
      <c r="A5" s="46" t="s">
        <v>53</v>
      </c>
      <c r="B5" s="45" t="s">
        <v>43</v>
      </c>
      <c r="C5" s="44">
        <v>0</v>
      </c>
      <c r="D5" s="44">
        <v>0</v>
      </c>
      <c r="E5" s="44">
        <v>0</v>
      </c>
      <c r="F5" s="44">
        <v>0</v>
      </c>
      <c r="G5" s="44">
        <v>0</v>
      </c>
      <c r="H5" s="44">
        <v>0</v>
      </c>
      <c r="I5" s="44">
        <f>SUM(C5:H5)</f>
        <v>0</v>
      </c>
      <c r="J5" s="44">
        <f>I5/6</f>
        <v>0</v>
      </c>
      <c r="K5" s="58">
        <f t="shared" ref="K5:K16" si="0">I5/$I$3</f>
        <v>0</v>
      </c>
      <c r="L5" s="69"/>
      <c r="M5" s="68"/>
    </row>
    <row r="6" spans="1:13" x14ac:dyDescent="0.15">
      <c r="A6" s="41"/>
      <c r="B6" s="40" t="s">
        <v>42</v>
      </c>
      <c r="C6" s="56">
        <v>3704</v>
      </c>
      <c r="D6" s="56">
        <v>3698</v>
      </c>
      <c r="E6" s="56">
        <v>3802</v>
      </c>
      <c r="F6" s="56">
        <v>3788</v>
      </c>
      <c r="G6" s="56">
        <v>3570</v>
      </c>
      <c r="H6" s="56">
        <v>3861</v>
      </c>
      <c r="I6" s="56">
        <f>SUM(C6:H6)</f>
        <v>22423</v>
      </c>
      <c r="J6" s="56">
        <f>I6/6</f>
        <v>3737.1666666666665</v>
      </c>
      <c r="K6" s="55">
        <f t="shared" si="0"/>
        <v>122.53005464480874</v>
      </c>
      <c r="L6" s="67"/>
      <c r="M6" s="66"/>
    </row>
    <row r="7" spans="1:13" x14ac:dyDescent="0.15">
      <c r="A7" s="41"/>
      <c r="B7" s="40" t="s">
        <v>41</v>
      </c>
      <c r="C7" s="56">
        <v>3240</v>
      </c>
      <c r="D7" s="56">
        <v>3164</v>
      </c>
      <c r="E7" s="56">
        <v>3373</v>
      </c>
      <c r="F7" s="56">
        <v>3389</v>
      </c>
      <c r="G7" s="56">
        <v>3152</v>
      </c>
      <c r="H7" s="56">
        <v>3378</v>
      </c>
      <c r="I7" s="56">
        <f>SUM(C7:H7)</f>
        <v>19696</v>
      </c>
      <c r="J7" s="56">
        <f>I7/6</f>
        <v>3282.6666666666665</v>
      </c>
      <c r="K7" s="55">
        <f t="shared" si="0"/>
        <v>107.62841530054645</v>
      </c>
      <c r="L7" s="67"/>
      <c r="M7" s="66"/>
    </row>
    <row r="8" spans="1:13" ht="14.25" thickBot="1" x14ac:dyDescent="0.2">
      <c r="A8" s="36"/>
      <c r="B8" s="35" t="s">
        <v>40</v>
      </c>
      <c r="C8" s="54">
        <f t="shared" ref="C8:J8" si="1">SUM(C5:C7)</f>
        <v>6944</v>
      </c>
      <c r="D8" s="54">
        <f t="shared" si="1"/>
        <v>6862</v>
      </c>
      <c r="E8" s="54">
        <f t="shared" si="1"/>
        <v>7175</v>
      </c>
      <c r="F8" s="54">
        <f t="shared" si="1"/>
        <v>7177</v>
      </c>
      <c r="G8" s="54">
        <f t="shared" si="1"/>
        <v>6722</v>
      </c>
      <c r="H8" s="54">
        <f t="shared" si="1"/>
        <v>7239</v>
      </c>
      <c r="I8" s="54">
        <f t="shared" si="1"/>
        <v>42119</v>
      </c>
      <c r="J8" s="54">
        <f t="shared" si="1"/>
        <v>7019.833333333333</v>
      </c>
      <c r="K8" s="53">
        <f t="shared" si="0"/>
        <v>230.15846994535519</v>
      </c>
      <c r="L8" s="71"/>
      <c r="M8" s="70"/>
    </row>
    <row r="9" spans="1:13" ht="14.25" hidden="1" thickBot="1" x14ac:dyDescent="0.2">
      <c r="A9" s="46" t="s">
        <v>56</v>
      </c>
      <c r="B9" s="45" t="s">
        <v>43</v>
      </c>
      <c r="C9" s="44"/>
      <c r="D9" s="44"/>
      <c r="E9" s="44"/>
      <c r="F9" s="44"/>
      <c r="G9" s="44"/>
      <c r="H9" s="44"/>
      <c r="I9" s="44">
        <f>SUM(C9:H9)</f>
        <v>0</v>
      </c>
      <c r="J9" s="44">
        <f>I9/6</f>
        <v>0</v>
      </c>
      <c r="K9" s="58">
        <f t="shared" si="0"/>
        <v>0</v>
      </c>
      <c r="L9" s="69"/>
      <c r="M9" s="68"/>
    </row>
    <row r="10" spans="1:13" ht="14.25" hidden="1" thickBot="1" x14ac:dyDescent="0.2">
      <c r="A10" s="41"/>
      <c r="B10" s="40" t="s">
        <v>42</v>
      </c>
      <c r="C10" s="56"/>
      <c r="D10" s="56"/>
      <c r="E10" s="56"/>
      <c r="F10" s="56"/>
      <c r="G10" s="56"/>
      <c r="H10" s="56"/>
      <c r="I10" s="56">
        <f>SUM(C10:H10)</f>
        <v>0</v>
      </c>
      <c r="J10" s="56">
        <f>I10/6</f>
        <v>0</v>
      </c>
      <c r="K10" s="55">
        <f t="shared" si="0"/>
        <v>0</v>
      </c>
      <c r="L10" s="67"/>
      <c r="M10" s="66"/>
    </row>
    <row r="11" spans="1:13" ht="14.25" hidden="1" thickBot="1" x14ac:dyDescent="0.2">
      <c r="A11" s="41"/>
      <c r="B11" s="40" t="s">
        <v>41</v>
      </c>
      <c r="C11" s="56"/>
      <c r="D11" s="56"/>
      <c r="E11" s="56"/>
      <c r="F11" s="56"/>
      <c r="G11" s="56"/>
      <c r="H11" s="56"/>
      <c r="I11" s="56">
        <f>SUM(C11:H11)</f>
        <v>0</v>
      </c>
      <c r="J11" s="56">
        <f>I11/6</f>
        <v>0</v>
      </c>
      <c r="K11" s="55">
        <f t="shared" si="0"/>
        <v>0</v>
      </c>
      <c r="L11" s="67"/>
      <c r="M11" s="66"/>
    </row>
    <row r="12" spans="1:13" ht="14.25" hidden="1" thickBot="1" x14ac:dyDescent="0.2">
      <c r="A12" s="36"/>
      <c r="B12" s="35" t="s">
        <v>40</v>
      </c>
      <c r="C12" s="54">
        <f t="shared" ref="C12:J12" si="2">SUM(C9:C11)</f>
        <v>0</v>
      </c>
      <c r="D12" s="54">
        <f t="shared" si="2"/>
        <v>0</v>
      </c>
      <c r="E12" s="54">
        <f t="shared" si="2"/>
        <v>0</v>
      </c>
      <c r="F12" s="54">
        <f t="shared" si="2"/>
        <v>0</v>
      </c>
      <c r="G12" s="54">
        <f t="shared" si="2"/>
        <v>0</v>
      </c>
      <c r="H12" s="54">
        <f t="shared" si="2"/>
        <v>0</v>
      </c>
      <c r="I12" s="54">
        <f t="shared" si="2"/>
        <v>0</v>
      </c>
      <c r="J12" s="54">
        <f t="shared" si="2"/>
        <v>0</v>
      </c>
      <c r="K12" s="62">
        <f t="shared" si="0"/>
        <v>0</v>
      </c>
      <c r="L12" s="61"/>
      <c r="M12" s="60"/>
    </row>
    <row r="13" spans="1:13" x14ac:dyDescent="0.15">
      <c r="A13" s="46" t="s">
        <v>44</v>
      </c>
      <c r="B13" s="45" t="s">
        <v>43</v>
      </c>
      <c r="C13" s="44">
        <f t="shared" ref="C13:J15" si="3">C5+C9</f>
        <v>0</v>
      </c>
      <c r="D13" s="44">
        <f t="shared" si="3"/>
        <v>0</v>
      </c>
      <c r="E13" s="44">
        <f t="shared" si="3"/>
        <v>0</v>
      </c>
      <c r="F13" s="44">
        <f t="shared" si="3"/>
        <v>0</v>
      </c>
      <c r="G13" s="44">
        <f t="shared" si="3"/>
        <v>0</v>
      </c>
      <c r="H13" s="44">
        <f t="shared" si="3"/>
        <v>0</v>
      </c>
      <c r="I13" s="44">
        <f t="shared" si="3"/>
        <v>0</v>
      </c>
      <c r="J13" s="44">
        <f t="shared" si="3"/>
        <v>0</v>
      </c>
      <c r="K13" s="58">
        <f t="shared" si="0"/>
        <v>0</v>
      </c>
      <c r="L13" s="57">
        <f>ROUND(K13,-1)</f>
        <v>0</v>
      </c>
      <c r="M13" s="57">
        <f>ROUND(J13,-2)</f>
        <v>0</v>
      </c>
    </row>
    <row r="14" spans="1:13" x14ac:dyDescent="0.15">
      <c r="A14" s="41"/>
      <c r="B14" s="40" t="s">
        <v>42</v>
      </c>
      <c r="C14" s="56">
        <f t="shared" si="3"/>
        <v>3704</v>
      </c>
      <c r="D14" s="56">
        <f t="shared" si="3"/>
        <v>3698</v>
      </c>
      <c r="E14" s="56">
        <f t="shared" si="3"/>
        <v>3802</v>
      </c>
      <c r="F14" s="56">
        <f t="shared" si="3"/>
        <v>3788</v>
      </c>
      <c r="G14" s="56">
        <f t="shared" si="3"/>
        <v>3570</v>
      </c>
      <c r="H14" s="56">
        <f t="shared" si="3"/>
        <v>3861</v>
      </c>
      <c r="I14" s="56">
        <f t="shared" si="3"/>
        <v>22423</v>
      </c>
      <c r="J14" s="56">
        <f t="shared" si="3"/>
        <v>3737.1666666666665</v>
      </c>
      <c r="K14" s="55">
        <f t="shared" si="0"/>
        <v>122.53005464480874</v>
      </c>
      <c r="L14" s="37">
        <f>ROUND(K14,-1)</f>
        <v>120</v>
      </c>
      <c r="M14" s="37">
        <f>ROUND(J14,-2)</f>
        <v>3700</v>
      </c>
    </row>
    <row r="15" spans="1:13" x14ac:dyDescent="0.15">
      <c r="A15" s="41"/>
      <c r="B15" s="40" t="s">
        <v>41</v>
      </c>
      <c r="C15" s="56">
        <f t="shared" si="3"/>
        <v>3240</v>
      </c>
      <c r="D15" s="56">
        <f t="shared" si="3"/>
        <v>3164</v>
      </c>
      <c r="E15" s="56">
        <f t="shared" si="3"/>
        <v>3373</v>
      </c>
      <c r="F15" s="56">
        <f t="shared" si="3"/>
        <v>3389</v>
      </c>
      <c r="G15" s="56">
        <f t="shared" si="3"/>
        <v>3152</v>
      </c>
      <c r="H15" s="56">
        <f t="shared" si="3"/>
        <v>3378</v>
      </c>
      <c r="I15" s="56">
        <f t="shared" si="3"/>
        <v>19696</v>
      </c>
      <c r="J15" s="56">
        <f t="shared" si="3"/>
        <v>3282.6666666666665</v>
      </c>
      <c r="K15" s="55">
        <f t="shared" si="0"/>
        <v>107.62841530054645</v>
      </c>
      <c r="L15" s="37">
        <f>ROUND(K15,-1)</f>
        <v>110</v>
      </c>
      <c r="M15" s="37">
        <f>ROUND(J15,-2)</f>
        <v>3300</v>
      </c>
    </row>
    <row r="16" spans="1:13" ht="14.25" thickBot="1" x14ac:dyDescent="0.2">
      <c r="A16" s="36"/>
      <c r="B16" s="35" t="s">
        <v>40</v>
      </c>
      <c r="C16" s="54">
        <f t="shared" ref="C16:J16" si="4">SUM(C13:C15)</f>
        <v>6944</v>
      </c>
      <c r="D16" s="54">
        <f t="shared" si="4"/>
        <v>6862</v>
      </c>
      <c r="E16" s="54">
        <f t="shared" si="4"/>
        <v>7175</v>
      </c>
      <c r="F16" s="54">
        <f t="shared" si="4"/>
        <v>7177</v>
      </c>
      <c r="G16" s="54">
        <f t="shared" si="4"/>
        <v>6722</v>
      </c>
      <c r="H16" s="54">
        <f t="shared" si="4"/>
        <v>7239</v>
      </c>
      <c r="I16" s="54">
        <f t="shared" si="4"/>
        <v>42119</v>
      </c>
      <c r="J16" s="54">
        <f t="shared" si="4"/>
        <v>7019.833333333333</v>
      </c>
      <c r="K16" s="53">
        <f t="shared" si="0"/>
        <v>230.15846994535519</v>
      </c>
      <c r="L16" s="32">
        <f>SUM(L13:L15)</f>
        <v>230</v>
      </c>
      <c r="M16" s="32">
        <f>SUM(M13:M15)</f>
        <v>7000</v>
      </c>
    </row>
    <row r="18" spans="1:13" ht="14.25" thickBot="1" x14ac:dyDescent="0.2">
      <c r="A18" s="29" t="s">
        <v>55</v>
      </c>
    </row>
    <row r="19" spans="1:13" ht="14.25" thickBot="1" x14ac:dyDescent="0.2">
      <c r="A19" s="52" t="s">
        <v>48</v>
      </c>
      <c r="B19" s="51"/>
      <c r="C19" s="49" t="str">
        <f t="shared" ref="C19:H19" si="5">C4</f>
        <v>2019.10</v>
      </c>
      <c r="D19" s="49">
        <f t="shared" si="5"/>
        <v>2019.11</v>
      </c>
      <c r="E19" s="49">
        <f t="shared" si="5"/>
        <v>2019.12</v>
      </c>
      <c r="F19" s="49">
        <f t="shared" si="5"/>
        <v>2020.01</v>
      </c>
      <c r="G19" s="49">
        <f t="shared" si="5"/>
        <v>2020.02</v>
      </c>
      <c r="H19" s="49">
        <f t="shared" si="5"/>
        <v>2020.03</v>
      </c>
      <c r="I19" s="49" t="s">
        <v>44</v>
      </c>
      <c r="J19" s="48" t="s">
        <v>47</v>
      </c>
      <c r="K19" s="48" t="s">
        <v>46</v>
      </c>
      <c r="L19" s="47" t="s">
        <v>45</v>
      </c>
      <c r="M19" s="47" t="s">
        <v>45</v>
      </c>
    </row>
    <row r="20" spans="1:13" x14ac:dyDescent="0.15">
      <c r="A20" s="46" t="s">
        <v>53</v>
      </c>
      <c r="B20" s="45" t="s">
        <v>43</v>
      </c>
      <c r="C20" s="44">
        <v>2677</v>
      </c>
      <c r="D20" s="44">
        <v>2569</v>
      </c>
      <c r="E20" s="44">
        <v>2690</v>
      </c>
      <c r="F20" s="44">
        <v>2736</v>
      </c>
      <c r="G20" s="44">
        <v>2424</v>
      </c>
      <c r="H20" s="44">
        <v>2479</v>
      </c>
      <c r="I20" s="59">
        <f>SUM(C20:H20)</f>
        <v>15575</v>
      </c>
      <c r="J20" s="58">
        <f>I20/6</f>
        <v>2595.8333333333335</v>
      </c>
      <c r="K20" s="58">
        <f t="shared" ref="K20:K35" si="6">I20/$I$3</f>
        <v>85.10928961748634</v>
      </c>
      <c r="L20" s="69"/>
      <c r="M20" s="68"/>
    </row>
    <row r="21" spans="1:13" x14ac:dyDescent="0.15">
      <c r="A21" s="41" t="s">
        <v>51</v>
      </c>
      <c r="B21" s="40" t="s">
        <v>42</v>
      </c>
      <c r="C21" s="56">
        <v>3256</v>
      </c>
      <c r="D21" s="56">
        <v>3154</v>
      </c>
      <c r="E21" s="56">
        <v>3245</v>
      </c>
      <c r="F21" s="56">
        <v>3319</v>
      </c>
      <c r="G21" s="56">
        <v>3021</v>
      </c>
      <c r="H21" s="56">
        <v>3051</v>
      </c>
      <c r="I21" s="56">
        <f>SUM(C21:H21)</f>
        <v>19046</v>
      </c>
      <c r="J21" s="55">
        <f>I21/6</f>
        <v>3174.3333333333335</v>
      </c>
      <c r="K21" s="55">
        <f t="shared" si="6"/>
        <v>104.07650273224044</v>
      </c>
      <c r="L21" s="67"/>
      <c r="M21" s="66"/>
    </row>
    <row r="22" spans="1:13" x14ac:dyDescent="0.15">
      <c r="A22" s="41"/>
      <c r="B22" s="40" t="s">
        <v>41</v>
      </c>
      <c r="C22" s="56">
        <v>2663</v>
      </c>
      <c r="D22" s="56">
        <v>2549</v>
      </c>
      <c r="E22" s="56">
        <v>2676</v>
      </c>
      <c r="F22" s="56">
        <v>2722</v>
      </c>
      <c r="G22" s="56">
        <v>2419</v>
      </c>
      <c r="H22" s="56">
        <v>2465</v>
      </c>
      <c r="I22" s="39">
        <f>SUM(C22:H22)</f>
        <v>15494</v>
      </c>
      <c r="J22" s="55">
        <f>I22/6</f>
        <v>2582.3333333333335</v>
      </c>
      <c r="K22" s="55">
        <f t="shared" si="6"/>
        <v>84.666666666666671</v>
      </c>
      <c r="L22" s="67"/>
      <c r="M22" s="66"/>
    </row>
    <row r="23" spans="1:13" ht="14.25" thickBot="1" x14ac:dyDescent="0.2">
      <c r="A23" s="36"/>
      <c r="B23" s="35" t="s">
        <v>40</v>
      </c>
      <c r="C23" s="54">
        <f t="shared" ref="C23:J23" si="7">SUM(C20:C22)</f>
        <v>8596</v>
      </c>
      <c r="D23" s="54">
        <f t="shared" si="7"/>
        <v>8272</v>
      </c>
      <c r="E23" s="54">
        <f t="shared" si="7"/>
        <v>8611</v>
      </c>
      <c r="F23" s="54">
        <f t="shared" si="7"/>
        <v>8777</v>
      </c>
      <c r="G23" s="54">
        <f t="shared" si="7"/>
        <v>7864</v>
      </c>
      <c r="H23" s="54">
        <f t="shared" si="7"/>
        <v>7995</v>
      </c>
      <c r="I23" s="54">
        <f t="shared" si="7"/>
        <v>50115</v>
      </c>
      <c r="J23" s="53">
        <f t="shared" si="7"/>
        <v>8352.5</v>
      </c>
      <c r="K23" s="53">
        <f t="shared" si="6"/>
        <v>273.85245901639342</v>
      </c>
      <c r="L23" s="71"/>
      <c r="M23" s="70"/>
    </row>
    <row r="24" spans="1:13" ht="14.25" hidden="1" thickBot="1" x14ac:dyDescent="0.2">
      <c r="A24" s="46" t="s">
        <v>52</v>
      </c>
      <c r="B24" s="45" t="s">
        <v>43</v>
      </c>
      <c r="C24" s="44"/>
      <c r="D24" s="44"/>
      <c r="E24" s="44"/>
      <c r="F24" s="44"/>
      <c r="G24" s="44"/>
      <c r="H24" s="44"/>
      <c r="I24" s="59">
        <f>SUM(C24:H24)</f>
        <v>0</v>
      </c>
      <c r="J24" s="58">
        <f>I24/6</f>
        <v>0</v>
      </c>
      <c r="K24" s="58">
        <f t="shared" si="6"/>
        <v>0</v>
      </c>
      <c r="L24" s="69"/>
      <c r="M24" s="68"/>
    </row>
    <row r="25" spans="1:13" ht="14.25" hidden="1" thickBot="1" x14ac:dyDescent="0.2">
      <c r="A25" s="41" t="s">
        <v>51</v>
      </c>
      <c r="B25" s="40" t="s">
        <v>42</v>
      </c>
      <c r="C25" s="56"/>
      <c r="D25" s="56"/>
      <c r="E25" s="56"/>
      <c r="F25" s="56"/>
      <c r="G25" s="56"/>
      <c r="H25" s="56"/>
      <c r="I25" s="56">
        <f>SUM(C25:H25)</f>
        <v>0</v>
      </c>
      <c r="J25" s="55">
        <f>I25/6</f>
        <v>0</v>
      </c>
      <c r="K25" s="55">
        <f t="shared" si="6"/>
        <v>0</v>
      </c>
      <c r="L25" s="67"/>
      <c r="M25" s="66"/>
    </row>
    <row r="26" spans="1:13" ht="14.25" hidden="1" thickBot="1" x14ac:dyDescent="0.2">
      <c r="A26" s="41"/>
      <c r="B26" s="40" t="s">
        <v>41</v>
      </c>
      <c r="C26" s="56"/>
      <c r="D26" s="56"/>
      <c r="E26" s="56"/>
      <c r="F26" s="56"/>
      <c r="G26" s="56"/>
      <c r="H26" s="56"/>
      <c r="I26" s="39">
        <f>SUM(C26:H26)</f>
        <v>0</v>
      </c>
      <c r="J26" s="55">
        <f>I26/6</f>
        <v>0</v>
      </c>
      <c r="K26" s="55">
        <f t="shared" si="6"/>
        <v>0</v>
      </c>
      <c r="L26" s="67"/>
      <c r="M26" s="66"/>
    </row>
    <row r="27" spans="1:13" ht="14.25" hidden="1" thickBot="1" x14ac:dyDescent="0.2">
      <c r="A27" s="36"/>
      <c r="B27" s="35" t="s">
        <v>40</v>
      </c>
      <c r="C27" s="54">
        <f t="shared" ref="C27:J27" si="8">SUM(C24:C26)</f>
        <v>0</v>
      </c>
      <c r="D27" s="54">
        <f t="shared" si="8"/>
        <v>0</v>
      </c>
      <c r="E27" s="54">
        <f t="shared" si="8"/>
        <v>0</v>
      </c>
      <c r="F27" s="54">
        <f t="shared" si="8"/>
        <v>0</v>
      </c>
      <c r="G27" s="54">
        <f t="shared" si="8"/>
        <v>0</v>
      </c>
      <c r="H27" s="54">
        <f t="shared" si="8"/>
        <v>0</v>
      </c>
      <c r="I27" s="54">
        <f t="shared" si="8"/>
        <v>0</v>
      </c>
      <c r="J27" s="53">
        <f t="shared" si="8"/>
        <v>0</v>
      </c>
      <c r="K27" s="53">
        <f t="shared" si="6"/>
        <v>0</v>
      </c>
      <c r="L27" s="61"/>
      <c r="M27" s="60"/>
    </row>
    <row r="28" spans="1:13" ht="14.25" hidden="1" thickBot="1" x14ac:dyDescent="0.2">
      <c r="A28" s="46" t="s">
        <v>53</v>
      </c>
      <c r="B28" s="45" t="s">
        <v>43</v>
      </c>
      <c r="C28" s="44"/>
      <c r="D28" s="44"/>
      <c r="E28" s="44"/>
      <c r="F28" s="44"/>
      <c r="G28" s="44"/>
      <c r="H28" s="44"/>
      <c r="I28" s="59">
        <f>SUM(C28:H28)</f>
        <v>0</v>
      </c>
      <c r="J28" s="58">
        <f>I28/6</f>
        <v>0</v>
      </c>
      <c r="K28" s="58">
        <f t="shared" si="6"/>
        <v>0</v>
      </c>
      <c r="L28" s="69"/>
      <c r="M28" s="68"/>
    </row>
    <row r="29" spans="1:13" ht="14.25" hidden="1" thickBot="1" x14ac:dyDescent="0.2">
      <c r="A29" s="41" t="s">
        <v>54</v>
      </c>
      <c r="B29" s="40" t="s">
        <v>42</v>
      </c>
      <c r="C29" s="56"/>
      <c r="D29" s="56"/>
      <c r="E29" s="56"/>
      <c r="F29" s="56"/>
      <c r="G29" s="56"/>
      <c r="H29" s="56"/>
      <c r="I29" s="56">
        <f>SUM(C29:H29)</f>
        <v>0</v>
      </c>
      <c r="J29" s="55">
        <f>I29/6</f>
        <v>0</v>
      </c>
      <c r="K29" s="55">
        <f t="shared" si="6"/>
        <v>0</v>
      </c>
      <c r="L29" s="67"/>
      <c r="M29" s="66"/>
    </row>
    <row r="30" spans="1:13" ht="14.25" hidden="1" thickBot="1" x14ac:dyDescent="0.2">
      <c r="A30" s="41"/>
      <c r="B30" s="40" t="s">
        <v>41</v>
      </c>
      <c r="C30" s="56"/>
      <c r="D30" s="56"/>
      <c r="E30" s="56"/>
      <c r="F30" s="56"/>
      <c r="G30" s="56"/>
      <c r="H30" s="56"/>
      <c r="I30" s="39">
        <f>SUM(C30:H30)</f>
        <v>0</v>
      </c>
      <c r="J30" s="55">
        <f>I30/6</f>
        <v>0</v>
      </c>
      <c r="K30" s="55">
        <f t="shared" si="6"/>
        <v>0</v>
      </c>
      <c r="L30" s="67"/>
      <c r="M30" s="66"/>
    </row>
    <row r="31" spans="1:13" ht="14.25" hidden="1" thickBot="1" x14ac:dyDescent="0.2">
      <c r="A31" s="65"/>
      <c r="B31" s="64" t="s">
        <v>40</v>
      </c>
      <c r="C31" s="63">
        <f t="shared" ref="C31:J31" si="9">SUM(C28:C30)</f>
        <v>0</v>
      </c>
      <c r="D31" s="63">
        <f t="shared" si="9"/>
        <v>0</v>
      </c>
      <c r="E31" s="63">
        <f t="shared" si="9"/>
        <v>0</v>
      </c>
      <c r="F31" s="63">
        <f t="shared" si="9"/>
        <v>0</v>
      </c>
      <c r="G31" s="63">
        <f t="shared" si="9"/>
        <v>0</v>
      </c>
      <c r="H31" s="63">
        <f t="shared" si="9"/>
        <v>0</v>
      </c>
      <c r="I31" s="63">
        <f t="shared" si="9"/>
        <v>0</v>
      </c>
      <c r="J31" s="62">
        <f t="shared" si="9"/>
        <v>0</v>
      </c>
      <c r="K31" s="53">
        <f t="shared" si="6"/>
        <v>0</v>
      </c>
      <c r="L31" s="61"/>
      <c r="M31" s="60"/>
    </row>
    <row r="32" spans="1:13" x14ac:dyDescent="0.15">
      <c r="A32" s="46" t="s">
        <v>44</v>
      </c>
      <c r="B32" s="45" t="s">
        <v>43</v>
      </c>
      <c r="C32" s="44">
        <f t="shared" ref="C32:H35" si="10">C20+C24+C28</f>
        <v>2677</v>
      </c>
      <c r="D32" s="44">
        <f t="shared" si="10"/>
        <v>2569</v>
      </c>
      <c r="E32" s="44">
        <f t="shared" si="10"/>
        <v>2690</v>
      </c>
      <c r="F32" s="44">
        <f t="shared" si="10"/>
        <v>2736</v>
      </c>
      <c r="G32" s="44">
        <f t="shared" si="10"/>
        <v>2424</v>
      </c>
      <c r="H32" s="44">
        <f t="shared" si="10"/>
        <v>2479</v>
      </c>
      <c r="I32" s="59">
        <f>SUM(C32:H32)</f>
        <v>15575</v>
      </c>
      <c r="J32" s="58">
        <f>I32/6</f>
        <v>2595.8333333333335</v>
      </c>
      <c r="K32" s="58">
        <f t="shared" si="6"/>
        <v>85.10928961748634</v>
      </c>
      <c r="L32" s="57">
        <f>ROUND(K32,-1)</f>
        <v>90</v>
      </c>
      <c r="M32" s="57">
        <f>ROUND(J32,-2)</f>
        <v>2600</v>
      </c>
    </row>
    <row r="33" spans="1:13" x14ac:dyDescent="0.15">
      <c r="A33" s="41"/>
      <c r="B33" s="40" t="s">
        <v>42</v>
      </c>
      <c r="C33" s="56">
        <f t="shared" si="10"/>
        <v>3256</v>
      </c>
      <c r="D33" s="56">
        <f t="shared" si="10"/>
        <v>3154</v>
      </c>
      <c r="E33" s="56">
        <f t="shared" si="10"/>
        <v>3245</v>
      </c>
      <c r="F33" s="56">
        <f t="shared" si="10"/>
        <v>3319</v>
      </c>
      <c r="G33" s="56">
        <f t="shared" si="10"/>
        <v>3021</v>
      </c>
      <c r="H33" s="56">
        <f t="shared" si="10"/>
        <v>3051</v>
      </c>
      <c r="I33" s="56">
        <f>SUM(C33:H33)</f>
        <v>19046</v>
      </c>
      <c r="J33" s="55">
        <f>I33/6</f>
        <v>3174.3333333333335</v>
      </c>
      <c r="K33" s="55">
        <f t="shared" si="6"/>
        <v>104.07650273224044</v>
      </c>
      <c r="L33" s="37">
        <f>ROUND(K33,-1)</f>
        <v>100</v>
      </c>
      <c r="M33" s="37">
        <f>ROUND(J33,-2)</f>
        <v>3200</v>
      </c>
    </row>
    <row r="34" spans="1:13" x14ac:dyDescent="0.15">
      <c r="A34" s="41"/>
      <c r="B34" s="40" t="s">
        <v>41</v>
      </c>
      <c r="C34" s="56">
        <f t="shared" si="10"/>
        <v>2663</v>
      </c>
      <c r="D34" s="56">
        <f t="shared" si="10"/>
        <v>2549</v>
      </c>
      <c r="E34" s="56">
        <f t="shared" si="10"/>
        <v>2676</v>
      </c>
      <c r="F34" s="56">
        <f t="shared" si="10"/>
        <v>2722</v>
      </c>
      <c r="G34" s="56">
        <f t="shared" si="10"/>
        <v>2419</v>
      </c>
      <c r="H34" s="56">
        <f t="shared" si="10"/>
        <v>2465</v>
      </c>
      <c r="I34" s="39">
        <f>SUM(C34:H34)</f>
        <v>15494</v>
      </c>
      <c r="J34" s="55">
        <f>I34/6</f>
        <v>2582.3333333333335</v>
      </c>
      <c r="K34" s="55">
        <f t="shared" si="6"/>
        <v>84.666666666666671</v>
      </c>
      <c r="L34" s="37">
        <f>ROUND(K34,-1)</f>
        <v>80</v>
      </c>
      <c r="M34" s="37">
        <f>ROUND(J34,-2)</f>
        <v>2600</v>
      </c>
    </row>
    <row r="35" spans="1:13" ht="14.25" thickBot="1" x14ac:dyDescent="0.2">
      <c r="A35" s="36"/>
      <c r="B35" s="35" t="s">
        <v>40</v>
      </c>
      <c r="C35" s="54">
        <f t="shared" si="10"/>
        <v>8596</v>
      </c>
      <c r="D35" s="54">
        <f t="shared" si="10"/>
        <v>8272</v>
      </c>
      <c r="E35" s="54">
        <f t="shared" si="10"/>
        <v>8611</v>
      </c>
      <c r="F35" s="54">
        <f t="shared" si="10"/>
        <v>8777</v>
      </c>
      <c r="G35" s="54">
        <f t="shared" si="10"/>
        <v>7864</v>
      </c>
      <c r="H35" s="54">
        <f t="shared" si="10"/>
        <v>7995</v>
      </c>
      <c r="I35" s="54">
        <f>SUM(I32:I34)</f>
        <v>50115</v>
      </c>
      <c r="J35" s="53">
        <f>SUM(J32:J34)</f>
        <v>8352.5</v>
      </c>
      <c r="K35" s="53">
        <f t="shared" si="6"/>
        <v>273.85245901639342</v>
      </c>
      <c r="L35" s="32">
        <f>SUM(L32:L34)</f>
        <v>270</v>
      </c>
      <c r="M35" s="32">
        <f>SUM(M32:M34)</f>
        <v>8400</v>
      </c>
    </row>
    <row r="37" spans="1:13" ht="14.25" thickBot="1" x14ac:dyDescent="0.2">
      <c r="A37" s="29" t="s">
        <v>30</v>
      </c>
    </row>
    <row r="38" spans="1:13" ht="14.25" thickBot="1" x14ac:dyDescent="0.2">
      <c r="A38" s="52" t="s">
        <v>48</v>
      </c>
      <c r="B38" s="51"/>
      <c r="C38" s="49" t="str">
        <f t="shared" ref="C38:H38" si="11">C19</f>
        <v>2019.10</v>
      </c>
      <c r="D38" s="49">
        <f t="shared" si="11"/>
        <v>2019.11</v>
      </c>
      <c r="E38" s="49">
        <f t="shared" si="11"/>
        <v>2019.12</v>
      </c>
      <c r="F38" s="49">
        <f t="shared" si="11"/>
        <v>2020.01</v>
      </c>
      <c r="G38" s="49">
        <f t="shared" si="11"/>
        <v>2020.02</v>
      </c>
      <c r="H38" s="49">
        <f t="shared" si="11"/>
        <v>2020.03</v>
      </c>
      <c r="I38" s="49" t="s">
        <v>44</v>
      </c>
      <c r="J38" s="48" t="s">
        <v>47</v>
      </c>
      <c r="K38" s="48" t="s">
        <v>46</v>
      </c>
      <c r="L38" s="47" t="s">
        <v>45</v>
      </c>
      <c r="M38" s="47" t="s">
        <v>45</v>
      </c>
    </row>
    <row r="39" spans="1:13" x14ac:dyDescent="0.15">
      <c r="A39" s="46" t="s">
        <v>53</v>
      </c>
      <c r="B39" s="45" t="s">
        <v>43</v>
      </c>
      <c r="C39" s="44">
        <v>977</v>
      </c>
      <c r="D39" s="44">
        <v>928</v>
      </c>
      <c r="E39" s="44">
        <v>939</v>
      </c>
      <c r="F39" s="44">
        <v>877</v>
      </c>
      <c r="G39" s="44">
        <v>877</v>
      </c>
      <c r="H39" s="44">
        <v>953</v>
      </c>
      <c r="I39" s="59">
        <f>SUM(C39:H39)</f>
        <v>5551</v>
      </c>
      <c r="J39" s="58">
        <f>I39/6</f>
        <v>925.16666666666663</v>
      </c>
      <c r="K39" s="58">
        <f t="shared" ref="K39:K54" si="12">I39/$I$3</f>
        <v>30.333333333333332</v>
      </c>
      <c r="L39" s="69"/>
      <c r="M39" s="68"/>
    </row>
    <row r="40" spans="1:13" x14ac:dyDescent="0.15">
      <c r="A40" s="41"/>
      <c r="B40" s="40" t="s">
        <v>42</v>
      </c>
      <c r="C40" s="56">
        <v>1722</v>
      </c>
      <c r="D40" s="56">
        <v>1699</v>
      </c>
      <c r="E40" s="56">
        <v>1656</v>
      </c>
      <c r="F40" s="56">
        <v>1604</v>
      </c>
      <c r="G40" s="56">
        <v>1604</v>
      </c>
      <c r="H40" s="56">
        <v>1670</v>
      </c>
      <c r="I40" s="56">
        <f>SUM(C40:H40)</f>
        <v>9955</v>
      </c>
      <c r="J40" s="55">
        <f>I40/6</f>
        <v>1659.1666666666667</v>
      </c>
      <c r="K40" s="55">
        <f t="shared" si="12"/>
        <v>54.398907103825138</v>
      </c>
      <c r="L40" s="67"/>
      <c r="M40" s="66"/>
    </row>
    <row r="41" spans="1:13" x14ac:dyDescent="0.15">
      <c r="A41" s="41"/>
      <c r="B41" s="40" t="s">
        <v>41</v>
      </c>
      <c r="C41" s="56">
        <v>976</v>
      </c>
      <c r="D41" s="56">
        <v>921</v>
      </c>
      <c r="E41" s="56">
        <v>919</v>
      </c>
      <c r="F41" s="56">
        <v>897</v>
      </c>
      <c r="G41" s="56">
        <v>897</v>
      </c>
      <c r="H41" s="56">
        <v>954</v>
      </c>
      <c r="I41" s="39">
        <f>SUM(C41:H41)</f>
        <v>5564</v>
      </c>
      <c r="J41" s="55">
        <f>I41/6</f>
        <v>927.33333333333337</v>
      </c>
      <c r="K41" s="55">
        <f t="shared" si="12"/>
        <v>30.404371584699454</v>
      </c>
      <c r="L41" s="67"/>
      <c r="M41" s="66"/>
    </row>
    <row r="42" spans="1:13" ht="14.25" thickBot="1" x14ac:dyDescent="0.2">
      <c r="A42" s="36"/>
      <c r="B42" s="35" t="s">
        <v>40</v>
      </c>
      <c r="C42" s="54">
        <f t="shared" ref="C42:J42" si="13">SUM(C39:C41)</f>
        <v>3675</v>
      </c>
      <c r="D42" s="54">
        <f t="shared" si="13"/>
        <v>3548</v>
      </c>
      <c r="E42" s="54">
        <f t="shared" si="13"/>
        <v>3514</v>
      </c>
      <c r="F42" s="54">
        <f t="shared" si="13"/>
        <v>3378</v>
      </c>
      <c r="G42" s="54">
        <f t="shared" si="13"/>
        <v>3378</v>
      </c>
      <c r="H42" s="54">
        <f t="shared" si="13"/>
        <v>3577</v>
      </c>
      <c r="I42" s="54">
        <f t="shared" si="13"/>
        <v>21070</v>
      </c>
      <c r="J42" s="53">
        <f t="shared" si="13"/>
        <v>3511.666666666667</v>
      </c>
      <c r="K42" s="53">
        <f t="shared" si="12"/>
        <v>115.13661202185793</v>
      </c>
      <c r="L42" s="71"/>
      <c r="M42" s="70"/>
    </row>
    <row r="43" spans="1:13" ht="14.25" hidden="1" thickBot="1" x14ac:dyDescent="0.2">
      <c r="A43" s="46" t="s">
        <v>52</v>
      </c>
      <c r="B43" s="45" t="s">
        <v>43</v>
      </c>
      <c r="C43" s="44"/>
      <c r="D43" s="44"/>
      <c r="E43" s="44"/>
      <c r="F43" s="44"/>
      <c r="G43" s="44"/>
      <c r="H43" s="44"/>
      <c r="I43" s="59">
        <f>SUM(C43:H43)</f>
        <v>0</v>
      </c>
      <c r="J43" s="58">
        <f>I43/6</f>
        <v>0</v>
      </c>
      <c r="K43" s="58">
        <f t="shared" si="12"/>
        <v>0</v>
      </c>
      <c r="L43" s="69"/>
      <c r="M43" s="68"/>
    </row>
    <row r="44" spans="1:13" ht="14.25" hidden="1" thickBot="1" x14ac:dyDescent="0.2">
      <c r="A44" s="41" t="s">
        <v>51</v>
      </c>
      <c r="B44" s="40" t="s">
        <v>42</v>
      </c>
      <c r="C44" s="56"/>
      <c r="D44" s="56"/>
      <c r="E44" s="56"/>
      <c r="F44" s="56"/>
      <c r="G44" s="56"/>
      <c r="H44" s="56"/>
      <c r="I44" s="56">
        <f>SUM(C44:H44)</f>
        <v>0</v>
      </c>
      <c r="J44" s="55">
        <f>I44/6</f>
        <v>0</v>
      </c>
      <c r="K44" s="55">
        <f t="shared" si="12"/>
        <v>0</v>
      </c>
      <c r="L44" s="67"/>
      <c r="M44" s="66"/>
    </row>
    <row r="45" spans="1:13" ht="14.25" hidden="1" thickBot="1" x14ac:dyDescent="0.2">
      <c r="A45" s="41"/>
      <c r="B45" s="40" t="s">
        <v>41</v>
      </c>
      <c r="C45" s="56"/>
      <c r="D45" s="56"/>
      <c r="E45" s="56"/>
      <c r="F45" s="56"/>
      <c r="G45" s="56"/>
      <c r="H45" s="56"/>
      <c r="I45" s="39">
        <f>SUM(C45:H45)</f>
        <v>0</v>
      </c>
      <c r="J45" s="55">
        <f>I45/6</f>
        <v>0</v>
      </c>
      <c r="K45" s="55">
        <f t="shared" si="12"/>
        <v>0</v>
      </c>
      <c r="L45" s="67"/>
      <c r="M45" s="66"/>
    </row>
    <row r="46" spans="1:13" ht="14.25" hidden="1" thickBot="1" x14ac:dyDescent="0.2">
      <c r="A46" s="36"/>
      <c r="B46" s="35" t="s">
        <v>40</v>
      </c>
      <c r="C46" s="54">
        <f t="shared" ref="C46:J46" si="14">SUM(C43:C45)</f>
        <v>0</v>
      </c>
      <c r="D46" s="54">
        <f t="shared" si="14"/>
        <v>0</v>
      </c>
      <c r="E46" s="54">
        <f t="shared" si="14"/>
        <v>0</v>
      </c>
      <c r="F46" s="54">
        <f t="shared" si="14"/>
        <v>0</v>
      </c>
      <c r="G46" s="54">
        <f t="shared" si="14"/>
        <v>0</v>
      </c>
      <c r="H46" s="54">
        <f t="shared" si="14"/>
        <v>0</v>
      </c>
      <c r="I46" s="54">
        <f t="shared" si="14"/>
        <v>0</v>
      </c>
      <c r="J46" s="53">
        <f t="shared" si="14"/>
        <v>0</v>
      </c>
      <c r="K46" s="53">
        <f t="shared" si="12"/>
        <v>0</v>
      </c>
      <c r="L46" s="61"/>
      <c r="M46" s="60"/>
    </row>
    <row r="47" spans="1:13" ht="14.25" hidden="1" thickBot="1" x14ac:dyDescent="0.2">
      <c r="A47" s="46" t="s">
        <v>50</v>
      </c>
      <c r="B47" s="45" t="s">
        <v>43</v>
      </c>
      <c r="C47" s="44"/>
      <c r="D47" s="44"/>
      <c r="E47" s="44"/>
      <c r="F47" s="44"/>
      <c r="G47" s="44"/>
      <c r="H47" s="44"/>
      <c r="I47" s="59">
        <f>SUM(C47:H47)</f>
        <v>0</v>
      </c>
      <c r="J47" s="58">
        <f>I47/6</f>
        <v>0</v>
      </c>
      <c r="K47" s="58">
        <f t="shared" si="12"/>
        <v>0</v>
      </c>
      <c r="L47" s="69"/>
      <c r="M47" s="68"/>
    </row>
    <row r="48" spans="1:13" ht="14.25" hidden="1" thickBot="1" x14ac:dyDescent="0.2">
      <c r="A48" s="41"/>
      <c r="B48" s="40" t="s">
        <v>42</v>
      </c>
      <c r="C48" s="56"/>
      <c r="D48" s="56"/>
      <c r="E48" s="56"/>
      <c r="F48" s="56"/>
      <c r="G48" s="56"/>
      <c r="H48" s="56"/>
      <c r="I48" s="56">
        <f>SUM(C48:H48)</f>
        <v>0</v>
      </c>
      <c r="J48" s="55">
        <f>I48/6</f>
        <v>0</v>
      </c>
      <c r="K48" s="55">
        <f t="shared" si="12"/>
        <v>0</v>
      </c>
      <c r="L48" s="67"/>
      <c r="M48" s="66"/>
    </row>
    <row r="49" spans="1:17" ht="14.25" hidden="1" thickBot="1" x14ac:dyDescent="0.2">
      <c r="A49" s="41"/>
      <c r="B49" s="40" t="s">
        <v>41</v>
      </c>
      <c r="C49" s="56"/>
      <c r="D49" s="56"/>
      <c r="E49" s="56"/>
      <c r="F49" s="56"/>
      <c r="G49" s="56"/>
      <c r="H49" s="56"/>
      <c r="I49" s="39">
        <f>SUM(C49:H49)</f>
        <v>0</v>
      </c>
      <c r="J49" s="55">
        <f>I49/6</f>
        <v>0</v>
      </c>
      <c r="K49" s="55">
        <f t="shared" si="12"/>
        <v>0</v>
      </c>
      <c r="L49" s="67"/>
      <c r="M49" s="66"/>
    </row>
    <row r="50" spans="1:17" ht="14.25" hidden="1" thickBot="1" x14ac:dyDescent="0.2">
      <c r="A50" s="65"/>
      <c r="B50" s="64" t="s">
        <v>40</v>
      </c>
      <c r="C50" s="63">
        <f t="shared" ref="C50:J50" si="15">SUM(C47:C49)</f>
        <v>0</v>
      </c>
      <c r="D50" s="63">
        <f t="shared" si="15"/>
        <v>0</v>
      </c>
      <c r="E50" s="63">
        <f t="shared" si="15"/>
        <v>0</v>
      </c>
      <c r="F50" s="63">
        <f t="shared" si="15"/>
        <v>0</v>
      </c>
      <c r="G50" s="63">
        <f t="shared" si="15"/>
        <v>0</v>
      </c>
      <c r="H50" s="63">
        <f t="shared" si="15"/>
        <v>0</v>
      </c>
      <c r="I50" s="63">
        <f t="shared" si="15"/>
        <v>0</v>
      </c>
      <c r="J50" s="62">
        <f t="shared" si="15"/>
        <v>0</v>
      </c>
      <c r="K50" s="53">
        <f t="shared" si="12"/>
        <v>0</v>
      </c>
      <c r="L50" s="61"/>
      <c r="M50" s="60"/>
    </row>
    <row r="51" spans="1:17" x14ac:dyDescent="0.15">
      <c r="A51" s="46" t="s">
        <v>44</v>
      </c>
      <c r="B51" s="45" t="s">
        <v>43</v>
      </c>
      <c r="C51" s="44">
        <f t="shared" ref="C51:H54" si="16">C39+C43+C47</f>
        <v>977</v>
      </c>
      <c r="D51" s="44">
        <f t="shared" si="16"/>
        <v>928</v>
      </c>
      <c r="E51" s="44">
        <f t="shared" si="16"/>
        <v>939</v>
      </c>
      <c r="F51" s="44">
        <f t="shared" si="16"/>
        <v>877</v>
      </c>
      <c r="G51" s="44">
        <f t="shared" si="16"/>
        <v>877</v>
      </c>
      <c r="H51" s="44">
        <f t="shared" si="16"/>
        <v>953</v>
      </c>
      <c r="I51" s="59">
        <f>SUM(C51:H51)</f>
        <v>5551</v>
      </c>
      <c r="J51" s="58">
        <f>I51/6</f>
        <v>925.16666666666663</v>
      </c>
      <c r="K51" s="58">
        <f t="shared" si="12"/>
        <v>30.333333333333332</v>
      </c>
      <c r="L51" s="57">
        <f>ROUND(K51,-1)</f>
        <v>30</v>
      </c>
      <c r="M51" s="76">
        <f>ROUND(J51,-2)</f>
        <v>900</v>
      </c>
      <c r="N51" s="82"/>
      <c r="O51" s="82"/>
      <c r="P51" s="82"/>
      <c r="Q51" s="82"/>
    </row>
    <row r="52" spans="1:17" x14ac:dyDescent="0.15">
      <c r="A52" s="41"/>
      <c r="B52" s="40" t="s">
        <v>42</v>
      </c>
      <c r="C52" s="56">
        <f t="shared" si="16"/>
        <v>1722</v>
      </c>
      <c r="D52" s="56">
        <f t="shared" si="16"/>
        <v>1699</v>
      </c>
      <c r="E52" s="56">
        <f t="shared" si="16"/>
        <v>1656</v>
      </c>
      <c r="F52" s="56">
        <f t="shared" si="16"/>
        <v>1604</v>
      </c>
      <c r="G52" s="56">
        <f t="shared" si="16"/>
        <v>1604</v>
      </c>
      <c r="H52" s="56">
        <f t="shared" si="16"/>
        <v>1670</v>
      </c>
      <c r="I52" s="56">
        <f>SUM(C52:H52)</f>
        <v>9955</v>
      </c>
      <c r="J52" s="55">
        <f>I52/6</f>
        <v>1659.1666666666667</v>
      </c>
      <c r="K52" s="55">
        <f t="shared" si="12"/>
        <v>54.398907103825138</v>
      </c>
      <c r="L52" s="37">
        <f>ROUND(K52,-1)</f>
        <v>50</v>
      </c>
      <c r="M52" s="77">
        <f>ROUND(J52,-2)</f>
        <v>1700</v>
      </c>
      <c r="N52" s="82"/>
      <c r="O52" s="82"/>
      <c r="P52" s="82"/>
      <c r="Q52" s="82"/>
    </row>
    <row r="53" spans="1:17" x14ac:dyDescent="0.15">
      <c r="A53" s="41"/>
      <c r="B53" s="40" t="s">
        <v>41</v>
      </c>
      <c r="C53" s="56">
        <f t="shared" si="16"/>
        <v>976</v>
      </c>
      <c r="D53" s="56">
        <f t="shared" si="16"/>
        <v>921</v>
      </c>
      <c r="E53" s="56">
        <f t="shared" si="16"/>
        <v>919</v>
      </c>
      <c r="F53" s="56">
        <f t="shared" si="16"/>
        <v>897</v>
      </c>
      <c r="G53" s="56">
        <f t="shared" si="16"/>
        <v>897</v>
      </c>
      <c r="H53" s="56">
        <f t="shared" si="16"/>
        <v>954</v>
      </c>
      <c r="I53" s="39">
        <f>SUM(C53:H53)</f>
        <v>5564</v>
      </c>
      <c r="J53" s="55">
        <f>I53/6</f>
        <v>927.33333333333337</v>
      </c>
      <c r="K53" s="55">
        <f t="shared" si="12"/>
        <v>30.404371584699454</v>
      </c>
      <c r="L53" s="37">
        <f>ROUND(K53,-1)</f>
        <v>30</v>
      </c>
      <c r="M53" s="77">
        <f>ROUND(J53,-2)</f>
        <v>900</v>
      </c>
      <c r="N53" s="82"/>
      <c r="O53" s="82"/>
      <c r="P53" s="82"/>
      <c r="Q53" s="82"/>
    </row>
    <row r="54" spans="1:17" ht="14.25" thickBot="1" x14ac:dyDescent="0.2">
      <c r="A54" s="36"/>
      <c r="B54" s="35" t="s">
        <v>40</v>
      </c>
      <c r="C54" s="54">
        <f t="shared" si="16"/>
        <v>3675</v>
      </c>
      <c r="D54" s="54">
        <f t="shared" si="16"/>
        <v>3548</v>
      </c>
      <c r="E54" s="54">
        <f t="shared" si="16"/>
        <v>3514</v>
      </c>
      <c r="F54" s="54">
        <f t="shared" si="16"/>
        <v>3378</v>
      </c>
      <c r="G54" s="54">
        <f t="shared" si="16"/>
        <v>3378</v>
      </c>
      <c r="H54" s="54">
        <f t="shared" si="16"/>
        <v>3577</v>
      </c>
      <c r="I54" s="54">
        <f>SUM(I51:I53)</f>
        <v>21070</v>
      </c>
      <c r="J54" s="53">
        <f>I54/6</f>
        <v>3511.6666666666665</v>
      </c>
      <c r="K54" s="53">
        <f t="shared" si="12"/>
        <v>115.13661202185793</v>
      </c>
      <c r="L54" s="32">
        <f>SUM(L51:L53)</f>
        <v>110</v>
      </c>
      <c r="M54" s="78">
        <f>SUM(M51:M53)</f>
        <v>3500</v>
      </c>
      <c r="N54" s="82"/>
      <c r="O54" s="82"/>
      <c r="P54" s="82"/>
      <c r="Q54" s="82"/>
    </row>
    <row r="55" spans="1:17" hidden="1" x14ac:dyDescent="0.15">
      <c r="N55" s="82"/>
      <c r="O55" s="82"/>
      <c r="P55" s="82"/>
      <c r="Q55" s="82"/>
    </row>
    <row r="56" spans="1:17" hidden="1" x14ac:dyDescent="0.15">
      <c r="N56" s="82"/>
      <c r="O56" s="82"/>
      <c r="P56" s="82"/>
      <c r="Q56" s="82"/>
    </row>
    <row r="57" spans="1:17" x14ac:dyDescent="0.15">
      <c r="N57" s="82"/>
      <c r="O57" s="82"/>
      <c r="P57" s="82"/>
      <c r="Q57" s="82"/>
    </row>
    <row r="58" spans="1:17" ht="14.25" thickBot="1" x14ac:dyDescent="0.2">
      <c r="A58" s="29" t="s">
        <v>49</v>
      </c>
      <c r="N58" s="82"/>
      <c r="O58" s="82"/>
      <c r="P58" s="82"/>
      <c r="Q58" s="82"/>
    </row>
    <row r="59" spans="1:17" ht="14.25" thickBot="1" x14ac:dyDescent="0.2">
      <c r="A59" s="52" t="s">
        <v>48</v>
      </c>
      <c r="B59" s="51"/>
      <c r="C59" s="49">
        <v>2012.07</v>
      </c>
      <c r="D59" s="49">
        <v>2012.08</v>
      </c>
      <c r="E59" s="49">
        <v>2012.09</v>
      </c>
      <c r="F59" s="50">
        <v>2012.1</v>
      </c>
      <c r="G59" s="49">
        <v>2012.11</v>
      </c>
      <c r="H59" s="49">
        <v>2012.12</v>
      </c>
      <c r="I59" s="49" t="s">
        <v>44</v>
      </c>
      <c r="J59" s="48" t="s">
        <v>47</v>
      </c>
      <c r="K59" s="48" t="s">
        <v>46</v>
      </c>
      <c r="L59" s="47" t="s">
        <v>45</v>
      </c>
      <c r="M59" s="79" t="s">
        <v>45</v>
      </c>
      <c r="N59" s="82"/>
      <c r="O59" s="82"/>
      <c r="P59" s="82"/>
      <c r="Q59" s="82"/>
    </row>
    <row r="60" spans="1:17" x14ac:dyDescent="0.15">
      <c r="A60" s="46" t="s">
        <v>44</v>
      </c>
      <c r="B60" s="45" t="s">
        <v>43</v>
      </c>
      <c r="C60" s="44">
        <f t="shared" ref="C60:I63" si="17">C13+C32+C51</f>
        <v>3654</v>
      </c>
      <c r="D60" s="44">
        <f t="shared" si="17"/>
        <v>3497</v>
      </c>
      <c r="E60" s="44">
        <f t="shared" si="17"/>
        <v>3629</v>
      </c>
      <c r="F60" s="44">
        <f t="shared" si="17"/>
        <v>3613</v>
      </c>
      <c r="G60" s="44">
        <f t="shared" si="17"/>
        <v>3301</v>
      </c>
      <c r="H60" s="44">
        <f t="shared" si="17"/>
        <v>3432</v>
      </c>
      <c r="I60" s="44">
        <f t="shared" si="17"/>
        <v>21126</v>
      </c>
      <c r="J60" s="44">
        <f>I60/6</f>
        <v>3521</v>
      </c>
      <c r="K60" s="43">
        <f>I60/$I$3</f>
        <v>115.44262295081967</v>
      </c>
      <c r="L60" s="42">
        <f>L13+L32+L51</f>
        <v>120</v>
      </c>
      <c r="M60" s="80" t="e">
        <f>M13+M32+M51+#REF!+#REF!+#REF!+#REF!</f>
        <v>#REF!</v>
      </c>
      <c r="N60" s="82"/>
      <c r="O60" s="83"/>
      <c r="P60" s="82"/>
      <c r="Q60" s="82"/>
    </row>
    <row r="61" spans="1:17" x14ac:dyDescent="0.15">
      <c r="A61" s="41"/>
      <c r="B61" s="40" t="s">
        <v>42</v>
      </c>
      <c r="C61" s="39">
        <f t="shared" si="17"/>
        <v>8682</v>
      </c>
      <c r="D61" s="39">
        <f t="shared" si="17"/>
        <v>8551</v>
      </c>
      <c r="E61" s="39">
        <f t="shared" si="17"/>
        <v>8703</v>
      </c>
      <c r="F61" s="39">
        <f t="shared" si="17"/>
        <v>8711</v>
      </c>
      <c r="G61" s="39">
        <f t="shared" si="17"/>
        <v>8195</v>
      </c>
      <c r="H61" s="39">
        <f t="shared" si="17"/>
        <v>8582</v>
      </c>
      <c r="I61" s="39">
        <f t="shared" si="17"/>
        <v>51424</v>
      </c>
      <c r="J61" s="39">
        <f>I61/6</f>
        <v>8570.6666666666661</v>
      </c>
      <c r="K61" s="38">
        <f>I61/$I$3</f>
        <v>281.00546448087431</v>
      </c>
      <c r="L61" s="37">
        <f>L14+L33+L52</f>
        <v>270</v>
      </c>
      <c r="M61" s="81" t="e">
        <f>M14+M33+M52+#REF!+#REF!+#REF!+#REF!</f>
        <v>#REF!</v>
      </c>
      <c r="N61" s="82"/>
      <c r="O61" s="83"/>
      <c r="P61" s="82"/>
      <c r="Q61" s="82"/>
    </row>
    <row r="62" spans="1:17" x14ac:dyDescent="0.15">
      <c r="A62" s="41"/>
      <c r="B62" s="40" t="s">
        <v>41</v>
      </c>
      <c r="C62" s="39">
        <f t="shared" si="17"/>
        <v>6879</v>
      </c>
      <c r="D62" s="39">
        <f t="shared" si="17"/>
        <v>6634</v>
      </c>
      <c r="E62" s="39">
        <f t="shared" si="17"/>
        <v>6968</v>
      </c>
      <c r="F62" s="39">
        <f t="shared" si="17"/>
        <v>7008</v>
      </c>
      <c r="G62" s="39">
        <f t="shared" si="17"/>
        <v>6468</v>
      </c>
      <c r="H62" s="39">
        <f t="shared" si="17"/>
        <v>6797</v>
      </c>
      <c r="I62" s="39">
        <f t="shared" si="17"/>
        <v>40754</v>
      </c>
      <c r="J62" s="39">
        <f>I62/6</f>
        <v>6792.333333333333</v>
      </c>
      <c r="K62" s="38">
        <f>I62/$I$3</f>
        <v>222.69945355191257</v>
      </c>
      <c r="L62" s="37">
        <f>L15+L34+L53</f>
        <v>220</v>
      </c>
      <c r="M62" s="81" t="e">
        <f>M15+M34+M53+#REF!+#REF!+#REF!+#REF!</f>
        <v>#REF!</v>
      </c>
      <c r="N62" s="82"/>
      <c r="O62" s="83"/>
      <c r="P62" s="82"/>
      <c r="Q62" s="82"/>
    </row>
    <row r="63" spans="1:17" ht="14.25" thickBot="1" x14ac:dyDescent="0.2">
      <c r="A63" s="36"/>
      <c r="B63" s="35" t="s">
        <v>40</v>
      </c>
      <c r="C63" s="34">
        <f t="shared" si="17"/>
        <v>19215</v>
      </c>
      <c r="D63" s="34">
        <f t="shared" si="17"/>
        <v>18682</v>
      </c>
      <c r="E63" s="34">
        <f t="shared" si="17"/>
        <v>19300</v>
      </c>
      <c r="F63" s="34">
        <f t="shared" si="17"/>
        <v>19332</v>
      </c>
      <c r="G63" s="34">
        <f t="shared" si="17"/>
        <v>17964</v>
      </c>
      <c r="H63" s="34">
        <f t="shared" si="17"/>
        <v>18811</v>
      </c>
      <c r="I63" s="34">
        <f t="shared" si="17"/>
        <v>113304</v>
      </c>
      <c r="J63" s="34">
        <f>I63/6</f>
        <v>18884</v>
      </c>
      <c r="K63" s="33">
        <f>I63/$I$3</f>
        <v>619.14754098360652</v>
      </c>
      <c r="L63" s="32">
        <f>L16+L35+L54</f>
        <v>610</v>
      </c>
      <c r="M63" s="31" t="e">
        <f>M16+M35+M54+#REF!+#REF!+#REF!+#REF!</f>
        <v>#REF!</v>
      </c>
      <c r="O63" s="30"/>
    </row>
    <row r="65" spans="9:9" x14ac:dyDescent="0.15">
      <c r="I65" s="30"/>
    </row>
  </sheetData>
  <phoneticPr fontId="3"/>
  <pageMargins left="0.23622047244094491" right="0.23622047244094491" top="0.74803149606299213" bottom="0.35433070866141736" header="0.31496062992125984" footer="0.31496062992125984"/>
  <pageSetup paperSize="9" scale="85" orientation="portrait" r:id="rId1"/>
  <headerFooter>
    <oddHeader>&amp;L様式６-１&amp;C&amp;"ＭＳ ゴシック,標準"&amp;16施設別見積書内訳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様式6-1　施設別見積内訳書</vt:lpstr>
      <vt:lpstr>様式6-2　社内資料施設給食数</vt:lpstr>
      <vt:lpstr>'様式6-1　施設別見積内訳書'!Print_Area</vt:lpstr>
      <vt:lpstr>'様式6-2　社内資料施設給食数'!Print_Area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2020-07-10T02:37:41Z</dcterms:modified>
</cp:coreProperties>
</file>